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Daten\Reisen\"/>
    </mc:Choice>
  </mc:AlternateContent>
  <xr:revisionPtr revIDLastSave="0" documentId="13_ncr:1_{06031AA2-15C4-46DA-A0B2-30753B06350A}" xr6:coauthVersionLast="47" xr6:coauthVersionMax="47" xr10:uidLastSave="{00000000-0000-0000-0000-000000000000}"/>
  <bookViews>
    <workbookView xWindow="228" yWindow="48" windowWidth="22908" windowHeight="13056" tabRatio="601" xr2:uid="{528734EB-1E6A-4D00-9F26-22E344C234D3}"/>
  </bookViews>
  <sheets>
    <sheet name="Planung" sheetId="3" r:id="rId1"/>
    <sheet name="Fähren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3" l="1"/>
  <c r="Q27" i="3"/>
  <c r="Q24" i="3"/>
  <c r="P25" i="3"/>
  <c r="P27" i="3"/>
  <c r="P24" i="3"/>
  <c r="O25" i="3"/>
  <c r="O27" i="3"/>
  <c r="O24" i="3"/>
  <c r="N25" i="3"/>
  <c r="N27" i="3"/>
  <c r="N24" i="3"/>
  <c r="M25" i="3"/>
  <c r="M27" i="3"/>
  <c r="M24" i="3"/>
  <c r="L25" i="3"/>
  <c r="L27" i="3"/>
  <c r="L24" i="3"/>
  <c r="K26" i="3"/>
  <c r="E26" i="3"/>
  <c r="J25" i="3"/>
  <c r="J27" i="3"/>
  <c r="J24" i="3"/>
  <c r="I25" i="3"/>
  <c r="I27" i="3"/>
  <c r="I24" i="3"/>
  <c r="H25" i="3"/>
  <c r="H27" i="3"/>
  <c r="H24" i="3"/>
  <c r="F25" i="3"/>
  <c r="F27" i="3"/>
  <c r="F24" i="3"/>
  <c r="D25" i="3"/>
  <c r="D27" i="3"/>
  <c r="D24" i="3"/>
  <c r="C25" i="3"/>
  <c r="C27" i="3"/>
  <c r="C24" i="3"/>
  <c r="B27" i="3"/>
  <c r="B25" i="3"/>
  <c r="B24" i="3"/>
  <c r="E25" i="3"/>
  <c r="E27" i="3"/>
  <c r="E24" i="3"/>
  <c r="O14" i="2"/>
  <c r="O15" i="2" s="1"/>
  <c r="R27" i="3" l="1"/>
  <c r="R26" i="3"/>
  <c r="R25" i="3"/>
  <c r="R24" i="3"/>
  <c r="G24" i="3" l="1"/>
  <c r="G25" i="3"/>
  <c r="G26" i="3"/>
  <c r="G27" i="3"/>
  <c r="S8" i="3" l="1"/>
  <c r="S7" i="3"/>
  <c r="N11" i="3"/>
  <c r="N13" i="3" s="1"/>
  <c r="O11" i="3"/>
  <c r="O13" i="3" s="1"/>
  <c r="P11" i="3"/>
  <c r="P13" i="3" s="1"/>
  <c r="Q11" i="3"/>
  <c r="Q13" i="3" s="1"/>
  <c r="R11" i="3"/>
  <c r="R13" i="3" s="1"/>
  <c r="B11" i="3"/>
  <c r="B13" i="3" s="1"/>
  <c r="C11" i="3"/>
  <c r="C13" i="3" s="1"/>
  <c r="D11" i="3"/>
  <c r="D13" i="3" s="1"/>
  <c r="E11" i="3"/>
  <c r="E13" i="3" s="1"/>
  <c r="F11" i="3"/>
  <c r="F13" i="3" s="1"/>
  <c r="G11" i="3"/>
  <c r="G13" i="3" s="1"/>
  <c r="H11" i="3"/>
  <c r="H13" i="3" s="1"/>
  <c r="I11" i="3"/>
  <c r="I13" i="3" s="1"/>
  <c r="J11" i="3"/>
  <c r="J13" i="3" s="1"/>
  <c r="K11" i="3"/>
  <c r="K13" i="3" s="1"/>
  <c r="L11" i="3"/>
  <c r="L13" i="3" s="1"/>
  <c r="M11" i="3"/>
  <c r="M13" i="3" s="1"/>
  <c r="U27" i="3" l="1"/>
  <c r="U26" i="3"/>
  <c r="U24" i="3"/>
  <c r="U25" i="3"/>
  <c r="T24" i="3"/>
  <c r="T25" i="3"/>
  <c r="T27" i="3"/>
  <c r="W25" i="3" l="1"/>
  <c r="W24" i="3"/>
  <c r="W27" i="3"/>
  <c r="W26" i="3"/>
</calcChain>
</file>

<file path=xl/sharedStrings.xml><?xml version="1.0" encoding="utf-8"?>
<sst xmlns="http://schemas.openxmlformats.org/spreadsheetml/2006/main" count="231" uniqueCount="183">
  <si>
    <t>Fähre</t>
  </si>
  <si>
    <t>Dauer</t>
  </si>
  <si>
    <t>Abfahrt</t>
  </si>
  <si>
    <t>Samstag</t>
  </si>
  <si>
    <t>Sonntag</t>
  </si>
  <si>
    <t>Montag</t>
  </si>
  <si>
    <t>Dienstag</t>
  </si>
  <si>
    <t>Mittwoch</t>
  </si>
  <si>
    <t>Donnerstag</t>
  </si>
  <si>
    <t>Freitag</t>
  </si>
  <si>
    <t xml:space="preserve">Summe </t>
  </si>
  <si>
    <t>Datum</t>
  </si>
  <si>
    <t>km</t>
  </si>
  <si>
    <t>Kosten</t>
  </si>
  <si>
    <t>kostenloses Storno bis</t>
  </si>
  <si>
    <t>Frühstück</t>
  </si>
  <si>
    <t>km Autobahn</t>
  </si>
  <si>
    <t>Abendessen</t>
  </si>
  <si>
    <t>Unterkunft</t>
  </si>
  <si>
    <t>Typ Unterkunft</t>
  </si>
  <si>
    <t>Startzeit Motorrad</t>
  </si>
  <si>
    <t>Fahrzeit BC adaptiert (+20%) +1h</t>
  </si>
  <si>
    <t>Messina</t>
  </si>
  <si>
    <t>Neapel</t>
  </si>
  <si>
    <t>Palermo</t>
  </si>
  <si>
    <t>Korca
Kukes</t>
  </si>
  <si>
    <t>Kukes
Mojkovac</t>
  </si>
  <si>
    <t>Mojkovac
Mostar</t>
  </si>
  <si>
    <t>direkt ferries</t>
  </si>
  <si>
    <t>GNV</t>
  </si>
  <si>
    <t>Graz
Ravenna</t>
  </si>
  <si>
    <t>Fähre an 07:00</t>
  </si>
  <si>
    <t>Palermo
Termini Imerese</t>
  </si>
  <si>
    <t>alle 20mins</t>
  </si>
  <si>
    <t>1Pers+1Motorrad</t>
  </si>
  <si>
    <t>Fähre Messina</t>
  </si>
  <si>
    <t>Brindisi</t>
  </si>
  <si>
    <t>Vlore</t>
  </si>
  <si>
    <t>San Giovanni</t>
  </si>
  <si>
    <t>Starlines</t>
  </si>
  <si>
    <t>direct ferries</t>
  </si>
  <si>
    <t>Vlora
Korca</t>
  </si>
  <si>
    <t>Lasko
Graz</t>
  </si>
  <si>
    <t>Mostar
Prijedor</t>
  </si>
  <si>
    <t>Prijedor
Lasko</t>
  </si>
  <si>
    <t>Sepp</t>
  </si>
  <si>
    <t>Michi</t>
  </si>
  <si>
    <t>Karli</t>
  </si>
  <si>
    <t>Wolfgang</t>
  </si>
  <si>
    <t>Kennzeichen</t>
  </si>
  <si>
    <t>Mitfahrer</t>
  </si>
  <si>
    <t>Einkaufen, Schatzmeister</t>
  </si>
  <si>
    <t>Kernkompetenz</t>
  </si>
  <si>
    <t>Werkzeug</t>
  </si>
  <si>
    <t>ja</t>
  </si>
  <si>
    <t>RP digital</t>
  </si>
  <si>
    <t>lawo66@outlook.com</t>
  </si>
  <si>
    <t>karlzechner84@gmail.com</t>
  </si>
  <si>
    <t>DL-74HB</t>
  </si>
  <si>
    <t>GU 23TM</t>
  </si>
  <si>
    <t>MT-13FS</t>
  </si>
  <si>
    <t>michaelrebernig92@gmail.com</t>
  </si>
  <si>
    <t>Kontakt</t>
  </si>
  <si>
    <t>josefkogler@gmx.net</t>
  </si>
  <si>
    <t>Navi, Buchungen</t>
  </si>
  <si>
    <t>Ravenna
Norcia</t>
  </si>
  <si>
    <t>Albergo Benito</t>
  </si>
  <si>
    <t>dabei</t>
  </si>
  <si>
    <t>Norcia
Castel San Vincenco</t>
  </si>
  <si>
    <t>Castel San Vincenco
Neapel</t>
  </si>
  <si>
    <t>Via Marconi 4 , 06046 Norcia, Italien</t>
  </si>
  <si>
    <t>Palermo + Balkan 2026</t>
  </si>
  <si>
    <t>2BettBad 180.-</t>
  </si>
  <si>
    <t>4-BettBad €185.-</t>
  </si>
  <si>
    <t>Pullman 72.-</t>
  </si>
  <si>
    <t>1Pers+1Bus+Pullman</t>
  </si>
  <si>
    <t>2BettBad 240.-</t>
  </si>
  <si>
    <t>4BettBad 250.-</t>
  </si>
  <si>
    <t>2Bett</t>
  </si>
  <si>
    <t>pro Person</t>
  </si>
  <si>
    <t>Cortili Himeresi</t>
  </si>
  <si>
    <t>L’agrifoglio</t>
  </si>
  <si>
    <t>Contrada bruscata 41, 85034 Francavilla in Sinni, Italien</t>
  </si>
  <si>
    <t>3km</t>
  </si>
  <si>
    <t>100m</t>
  </si>
  <si>
    <t>200m</t>
  </si>
  <si>
    <t>10m</t>
  </si>
  <si>
    <t>selbst</t>
  </si>
  <si>
    <t>1Pers+businesssitz+1Motorrad</t>
  </si>
  <si>
    <t>1Pers+businesssitz+1Bus</t>
  </si>
  <si>
    <t>Ankunft</t>
  </si>
  <si>
    <t>Sun&amp; Relax Home</t>
  </si>
  <si>
    <t>Rr Sali Butka, Nr:53, 7001 Korçë, Albanien</t>
  </si>
  <si>
    <t>1km</t>
  </si>
  <si>
    <t>Hotel Dion Kukes</t>
  </si>
  <si>
    <t>Kukës, 8501 Kukës, Albanien</t>
  </si>
  <si>
    <t>500m</t>
  </si>
  <si>
    <t>Hotel Bristol</t>
  </si>
  <si>
    <t>50m</t>
  </si>
  <si>
    <t>Mostarskog bataljona bb, 88000 Mostar</t>
  </si>
  <si>
    <t>Ribarska Priča-Restoran</t>
  </si>
  <si>
    <t>Saničani 100, 79101 Prijedor, Bosnien und Herzegovina</t>
  </si>
  <si>
    <t>0m</t>
  </si>
  <si>
    <t>Hotel Aqua Roma</t>
  </si>
  <si>
    <t>Toplice 2, 3272 Rimske Toplice, Slowenien</t>
  </si>
  <si>
    <t>l/100km</t>
  </si>
  <si>
    <t>Ankunft BC adaptiert</t>
  </si>
  <si>
    <t>Gesamt</t>
  </si>
  <si>
    <t>Strecke von - bis</t>
  </si>
  <si>
    <t>Adresse</t>
  </si>
  <si>
    <t>Essen</t>
  </si>
  <si>
    <t>Benzin</t>
  </si>
  <si>
    <t>RF (deutsch)</t>
  </si>
  <si>
    <t>Unterkunft
+ Fähren</t>
  </si>
  <si>
    <t>Mot+Kab</t>
  </si>
  <si>
    <t>Mot</t>
  </si>
  <si>
    <t>Bus+Kab</t>
  </si>
  <si>
    <t>GU 696SE</t>
  </si>
  <si>
    <t>DFP194051457</t>
  </si>
  <si>
    <t>DFP194025025</t>
  </si>
  <si>
    <t>DFP194025240</t>
  </si>
  <si>
    <t>DFP194025377</t>
  </si>
  <si>
    <t>Mein Konto - Buchung verwalten oder Anmelden</t>
  </si>
  <si>
    <t>DFP194064532</t>
  </si>
  <si>
    <t>DFP194064527</t>
  </si>
  <si>
    <t>DFP194064530</t>
  </si>
  <si>
    <t>DFP194064531</t>
  </si>
  <si>
    <t>Dimora Medoro</t>
  </si>
  <si>
    <t>Piazza Europa 4, 86073 Colli al Volturno, Italien</t>
  </si>
  <si>
    <t>Pizzeria
la canonica</t>
  </si>
  <si>
    <t>Vico Giuffrè Sarino 5 , 90018 Termini Imerese, Italien</t>
  </si>
  <si>
    <t>Agricampeggio Alessandra</t>
  </si>
  <si>
    <t>Contrada Zappulla;Via del Mare, 98070 Torrenova, Italien</t>
  </si>
  <si>
    <t>am Platz</t>
  </si>
  <si>
    <t>Pässe vorab
+39 339 8780412</t>
  </si>
  <si>
    <t>Fähre
Neapel-Palermo
ab 20:00</t>
  </si>
  <si>
    <t>Fähre
Brindisi-Vlora
ab 23:30</t>
  </si>
  <si>
    <t>Termini Imerese
Capri Leone</t>
  </si>
  <si>
    <t>mit €10.- Versicherung:
-0:35</t>
  </si>
  <si>
    <t xml:space="preserve">Via Parisi 34, 87050
Via Nazionale, 1, 87056 </t>
  </si>
  <si>
    <t>Francavilla in Sinni
Brindisi</t>
  </si>
  <si>
    <t>Rogliano
Francavilla in Sinni</t>
  </si>
  <si>
    <t>EZ+2xDZ</t>
  </si>
  <si>
    <t>´-45 Euro</t>
  </si>
  <si>
    <t>´-87 Euro</t>
  </si>
  <si>
    <t>3DZ</t>
  </si>
  <si>
    <t>EZ,DZ,4Z</t>
  </si>
  <si>
    <t>3SZ</t>
  </si>
  <si>
    <t>3EZ</t>
  </si>
  <si>
    <t>La Torre</t>
  </si>
  <si>
    <t>3xDZ</t>
  </si>
  <si>
    <t>contrada Pegara 6, 89029 Taurianova, Italien</t>
  </si>
  <si>
    <t>Taurianova
Rogliano</t>
  </si>
  <si>
    <t xml:space="preserve"> Leone
Taurianova</t>
  </si>
  <si>
    <t>PKW parken: Piazza Comella, Piazza San Francesco</t>
  </si>
  <si>
    <t>App mit 3SZ</t>
  </si>
  <si>
    <t>2xBungalow</t>
  </si>
  <si>
    <t>Albergo Carpino</t>
  </si>
  <si>
    <t>2xEZ+DZ</t>
  </si>
  <si>
    <t>Motel Krstac</t>
  </si>
  <si>
    <t>Motel Krstac bb, 84205 Mojkovac, Montenegro</t>
  </si>
  <si>
    <t>Residence Molinetto</t>
  </si>
  <si>
    <t>100 Via Adolfo Bellucci, 48122 Ravenna, Italien</t>
  </si>
  <si>
    <t>2SZ+WZ</t>
  </si>
  <si>
    <t>Fahrzeit basecamp (BC)</t>
  </si>
  <si>
    <r>
      <t xml:space="preserve">Frühstück, </t>
    </r>
    <r>
      <rPr>
        <strike/>
        <sz val="10"/>
        <color theme="1"/>
        <rFont val="Arial"/>
        <family val="2"/>
      </rPr>
      <t>Benzin</t>
    </r>
  </si>
  <si>
    <t>2x2er Kabine
2x Motorrad
1x Bus</t>
  </si>
  <si>
    <t>3xBusinesssitz
2x Motorrad
1x Bus</t>
  </si>
  <si>
    <t>2xKabine</t>
  </si>
  <si>
    <t>ohne San Marino:
- 1h-40km</t>
  </si>
  <si>
    <t>linke Garage
0750, €6.-
Pässe 0039 3461 257733</t>
  </si>
  <si>
    <t>W=WZ</t>
  </si>
  <si>
    <t>S=Kabine</t>
  </si>
  <si>
    <t>W=Bung</t>
  </si>
  <si>
    <t>2s Mitte</t>
  </si>
  <si>
    <t>Anruf ablehen , auflegen</t>
  </si>
  <si>
    <t>Kurzwahl aufrufen</t>
  </si>
  <si>
    <t>3s Taste +</t>
  </si>
  <si>
    <t>vor/zurück</t>
  </si>
  <si>
    <t>Tippen + oder -</t>
  </si>
  <si>
    <t>Anruf annehmen</t>
  </si>
  <si>
    <t>Nummer wählen</t>
  </si>
  <si>
    <t>1x Tippen Mitte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</si>
</sst>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164" formatCode="#,##0\ &quot;€&quot;"/>
    <numFmt numFmtId="165" formatCode="dd:hh:mm"/>
    <numFmt numFmtId="166" formatCode="#,##0.00\ _€"/>
    <numFmt numFmtId="167" formatCode="0.0"/>
  </numFmts>
  <fonts count="4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9"/>
      <color rgb="FF1A1A1A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Arial"/>
      <family val="2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rgb="FFFF0000"/>
      <name val="Arial"/>
      <family val="2"/>
    </font>
    <font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rgb="FF1A1A1A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10"/>
      <color rgb="FFC00000"/>
      <name val="Arial"/>
      <family val="2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8"/>
      <color theme="0"/>
      <name val="Arial"/>
      <family val="2"/>
    </font>
    <font>
      <sz val="11"/>
      <color rgb="FFFC6446"/>
      <name val="Aptos Narrow"/>
      <family val="2"/>
      <scheme val="minor"/>
    </font>
    <font>
      <sz val="9"/>
      <color rgb="FF000000"/>
      <name val="Arial"/>
      <family val="2"/>
    </font>
    <font>
      <u/>
      <sz val="11"/>
      <color theme="0"/>
      <name val="Aptos Narrow"/>
      <family val="2"/>
      <scheme val="minor"/>
    </font>
    <font>
      <strike/>
      <sz val="10"/>
      <color theme="1"/>
      <name val="Arial"/>
      <family val="2"/>
    </font>
    <font>
      <strike/>
      <u/>
      <sz val="10"/>
      <color theme="10"/>
      <name val="Arial"/>
      <family val="2"/>
    </font>
    <font>
      <sz val="8"/>
      <color rgb="FF1A1A1A"/>
      <name val="Segoe UI"/>
      <family val="2"/>
    </font>
    <font>
      <sz val="9"/>
      <color rgb="FFC00000"/>
      <name val="Arial"/>
      <family val="2"/>
    </font>
    <font>
      <u/>
      <sz val="9"/>
      <color rgb="FFC00000"/>
      <name val="Arial"/>
      <family val="2"/>
    </font>
    <font>
      <u/>
      <sz val="11"/>
      <color rgb="FFC00000"/>
      <name val="Aptos Narrow"/>
      <family val="2"/>
      <scheme val="minor"/>
    </font>
    <font>
      <b/>
      <sz val="10"/>
      <color theme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7">
    <xf numFmtId="0" fontId="0" fillId="0" borderId="0" xfId="0"/>
    <xf numFmtId="0" fontId="1" fillId="0" borderId="0" xfId="1"/>
    <xf numFmtId="16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1" applyAlignment="1">
      <alignment vertical="center" wrapText="1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right"/>
    </xf>
    <xf numFmtId="2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5" fillId="4" borderId="2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16" fontId="10" fillId="4" borderId="3" xfId="0" applyNumberFormat="1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" fontId="5" fillId="4" borderId="5" xfId="0" applyNumberFormat="1" applyFont="1" applyFill="1" applyBorder="1" applyAlignment="1">
      <alignment horizontal="left" vertical="center"/>
    </xf>
    <xf numFmtId="1" fontId="5" fillId="4" borderId="1" xfId="0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20" fontId="17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6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1" applyFont="1" applyFill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/>
    <xf numFmtId="0" fontId="5" fillId="4" borderId="10" xfId="0" applyFont="1" applyFill="1" applyBorder="1" applyAlignment="1">
      <alignment horizontal="center" vertical="top"/>
    </xf>
    <xf numFmtId="0" fontId="1" fillId="0" borderId="0" xfId="1" applyAlignment="1">
      <alignment vertical="center"/>
    </xf>
    <xf numFmtId="0" fontId="1" fillId="0" borderId="0" xfId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1" fillId="0" borderId="0" xfId="1" applyFont="1" applyFill="1" applyBorder="1" applyAlignment="1">
      <alignment horizontal="left" vertical="top"/>
    </xf>
    <xf numFmtId="0" fontId="20" fillId="0" borderId="0" xfId="0" applyFont="1" applyAlignment="1">
      <alignment vertical="center"/>
    </xf>
    <xf numFmtId="0" fontId="23" fillId="0" borderId="0" xfId="0" applyFont="1" applyAlignment="1">
      <alignment horizontal="left" vertical="top"/>
    </xf>
    <xf numFmtId="0" fontId="6" fillId="2" borderId="0" xfId="0" applyFont="1" applyFill="1" applyAlignment="1">
      <alignment vertical="center" wrapText="1"/>
    </xf>
    <xf numFmtId="167" fontId="0" fillId="0" borderId="0" xfId="0" applyNumberFormat="1" applyAlignment="1">
      <alignment horizontal="right"/>
    </xf>
    <xf numFmtId="16" fontId="19" fillId="3" borderId="0" xfId="0" applyNumberFormat="1" applyFont="1" applyFill="1"/>
    <xf numFmtId="0" fontId="19" fillId="3" borderId="0" xfId="0" applyFont="1" applyFill="1"/>
    <xf numFmtId="0" fontId="24" fillId="3" borderId="0" xfId="1" applyFont="1" applyFill="1"/>
    <xf numFmtId="164" fontId="19" fillId="3" borderId="0" xfId="0" applyNumberFormat="1" applyFont="1" applyFill="1"/>
    <xf numFmtId="20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right"/>
    </xf>
    <xf numFmtId="164" fontId="25" fillId="3" borderId="0" xfId="0" applyNumberFormat="1" applyFont="1" applyFill="1" applyAlignment="1">
      <alignment horizontal="center" vertical="center"/>
    </xf>
    <xf numFmtId="164" fontId="19" fillId="3" borderId="2" xfId="0" applyNumberFormat="1" applyFont="1" applyFill="1" applyBorder="1" applyAlignment="1">
      <alignment horizontal="center" vertical="center"/>
    </xf>
    <xf numFmtId="164" fontId="25" fillId="3" borderId="2" xfId="0" applyNumberFormat="1" applyFont="1" applyFill="1" applyBorder="1" applyAlignment="1">
      <alignment horizontal="center" vertical="center"/>
    </xf>
    <xf numFmtId="16" fontId="19" fillId="0" borderId="0" xfId="0" applyNumberFormat="1" applyFont="1"/>
    <xf numFmtId="0" fontId="19" fillId="0" borderId="0" xfId="0" applyFont="1"/>
    <xf numFmtId="0" fontId="24" fillId="0" borderId="0" xfId="1" applyFont="1" applyFill="1"/>
    <xf numFmtId="164" fontId="19" fillId="0" borderId="0" xfId="0" applyNumberFormat="1" applyFont="1"/>
    <xf numFmtId="20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25" fillId="3" borderId="0" xfId="0" applyFont="1" applyFill="1" applyAlignment="1">
      <alignment horizontal="right"/>
    </xf>
    <xf numFmtId="16" fontId="0" fillId="4" borderId="0" xfId="0" applyNumberFormat="1" applyFill="1"/>
    <xf numFmtId="0" fontId="0" fillId="4" borderId="0" xfId="0" applyFill="1"/>
    <xf numFmtId="0" fontId="1" fillId="4" borderId="0" xfId="1" applyFill="1"/>
    <xf numFmtId="164" fontId="0" fillId="4" borderId="0" xfId="0" applyNumberFormat="1" applyFill="1"/>
    <xf numFmtId="20" fontId="0" fillId="4" borderId="0" xfId="0" applyNumberFormat="1" applyFill="1" applyAlignment="1">
      <alignment horizontal="right"/>
    </xf>
    <xf numFmtId="0" fontId="15" fillId="4" borderId="0" xfId="0" applyFont="1" applyFill="1" applyAlignment="1">
      <alignment horizontal="right"/>
    </xf>
    <xf numFmtId="20" fontId="0" fillId="4" borderId="0" xfId="0" applyNumberFormat="1" applyFill="1"/>
    <xf numFmtId="20" fontId="0" fillId="4" borderId="0" xfId="0" applyNumberFormat="1" applyFill="1" applyAlignment="1">
      <alignment vertical="center"/>
    </xf>
    <xf numFmtId="20" fontId="19" fillId="3" borderId="0" xfId="0" applyNumberFormat="1" applyFont="1" applyFill="1"/>
    <xf numFmtId="20" fontId="9" fillId="4" borderId="10" xfId="0" applyNumberFormat="1" applyFont="1" applyFill="1" applyBorder="1" applyAlignment="1">
      <alignment horizontal="center" vertical="center" wrapText="1"/>
    </xf>
    <xf numFmtId="16" fontId="9" fillId="4" borderId="1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6" fontId="9" fillId="0" borderId="0" xfId="0" applyNumberFormat="1" applyFont="1" applyAlignment="1">
      <alignment horizontal="right" vertical="center" wrapText="1"/>
    </xf>
    <xf numFmtId="164" fontId="13" fillId="6" borderId="0" xfId="1" applyNumberFormat="1" applyFont="1" applyFill="1" applyBorder="1" applyAlignment="1">
      <alignment horizontal="center" vertical="center" wrapText="1"/>
    </xf>
    <xf numFmtId="0" fontId="13" fillId="6" borderId="0" xfId="1" applyFont="1" applyFill="1" applyAlignment="1">
      <alignment horizontal="center" vertical="center" wrapText="1"/>
    </xf>
    <xf numFmtId="0" fontId="27" fillId="6" borderId="0" xfId="0" applyFont="1" applyFill="1" applyAlignment="1">
      <alignment horizontal="left" vertical="center" wrapText="1"/>
    </xf>
    <xf numFmtId="20" fontId="5" fillId="5" borderId="4" xfId="0" applyNumberFormat="1" applyFont="1" applyFill="1" applyBorder="1" applyAlignment="1">
      <alignment horizontal="center" vertical="center" wrapText="1"/>
    </xf>
    <xf numFmtId="20" fontId="5" fillId="5" borderId="4" xfId="0" applyNumberFormat="1" applyFont="1" applyFill="1" applyBorder="1" applyAlignment="1">
      <alignment horizontal="center" vertical="center"/>
    </xf>
    <xf numFmtId="20" fontId="5" fillId="5" borderId="4" xfId="0" applyNumberFormat="1" applyFont="1" applyFill="1" applyBorder="1" applyAlignment="1">
      <alignment horizontal="left" vertical="center"/>
    </xf>
    <xf numFmtId="0" fontId="5" fillId="5" borderId="0" xfId="0" applyFont="1" applyFill="1" applyAlignment="1">
      <alignment horizontal="left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20" fontId="5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10" fillId="4" borderId="9" xfId="0" applyFont="1" applyFill="1" applyBorder="1" applyAlignment="1">
      <alignment horizontal="right" vertical="center"/>
    </xf>
    <xf numFmtId="0" fontId="10" fillId="4" borderId="10" xfId="0" applyFont="1" applyFill="1" applyBorder="1" applyAlignment="1">
      <alignment horizontal="right" vertical="center"/>
    </xf>
    <xf numFmtId="0" fontId="9" fillId="4" borderId="0" xfId="0" applyFont="1" applyFill="1" applyAlignment="1">
      <alignment horizontal="left"/>
    </xf>
    <xf numFmtId="0" fontId="9" fillId="4" borderId="1" xfId="0" applyFont="1" applyFill="1" applyBorder="1" applyAlignment="1">
      <alignment horizontal="right"/>
    </xf>
    <xf numFmtId="0" fontId="27" fillId="3" borderId="4" xfId="0" applyFont="1" applyFill="1" applyBorder="1" applyAlignment="1">
      <alignment horizontal="left" vertical="center" wrapText="1"/>
    </xf>
    <xf numFmtId="0" fontId="27" fillId="5" borderId="4" xfId="0" applyFont="1" applyFill="1" applyBorder="1" applyAlignment="1">
      <alignment horizontal="left" vertical="center"/>
    </xf>
    <xf numFmtId="0" fontId="28" fillId="5" borderId="11" xfId="1" applyFont="1" applyFill="1" applyBorder="1" applyAlignment="1">
      <alignment horizontal="left" vertical="center"/>
    </xf>
    <xf numFmtId="0" fontId="28" fillId="5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28" fillId="5" borderId="0" xfId="1" applyFont="1" applyFill="1" applyBorder="1" applyAlignment="1">
      <alignment horizontal="left" vertical="top"/>
    </xf>
    <xf numFmtId="0" fontId="28" fillId="5" borderId="0" xfId="1" applyFont="1" applyFill="1" applyAlignment="1">
      <alignment horizontal="left" vertical="top"/>
    </xf>
    <xf numFmtId="0" fontId="5" fillId="5" borderId="0" xfId="0" applyFont="1" applyFill="1" applyAlignment="1">
      <alignment vertical="center" wrapText="1"/>
    </xf>
    <xf numFmtId="20" fontId="10" fillId="4" borderId="7" xfId="0" applyNumberFormat="1" applyFont="1" applyFill="1" applyBorder="1" applyAlignment="1">
      <alignment horizontal="center" vertical="center" wrapText="1"/>
    </xf>
    <xf numFmtId="20" fontId="29" fillId="4" borderId="10" xfId="0" applyNumberFormat="1" applyFont="1" applyFill="1" applyBorder="1" applyAlignment="1">
      <alignment horizontal="center" vertical="top"/>
    </xf>
    <xf numFmtId="20" fontId="29" fillId="4" borderId="6" xfId="0" applyNumberFormat="1" applyFont="1" applyFill="1" applyBorder="1" applyAlignment="1">
      <alignment horizontal="center" vertical="top"/>
    </xf>
    <xf numFmtId="20" fontId="29" fillId="4" borderId="10" xfId="0" applyNumberFormat="1" applyFont="1" applyFill="1" applyBorder="1" applyAlignment="1">
      <alignment horizontal="center" vertical="center"/>
    </xf>
    <xf numFmtId="20" fontId="29" fillId="4" borderId="10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20" fontId="31" fillId="4" borderId="7" xfId="0" applyNumberFormat="1" applyFont="1" applyFill="1" applyBorder="1" applyAlignment="1">
      <alignment horizontal="center"/>
    </xf>
    <xf numFmtId="0" fontId="31" fillId="0" borderId="0" xfId="0" applyFont="1" applyAlignment="1">
      <alignment wrapText="1"/>
    </xf>
    <xf numFmtId="20" fontId="32" fillId="4" borderId="1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horizontal="left" vertical="top"/>
    </xf>
    <xf numFmtId="164" fontId="5" fillId="3" borderId="0" xfId="0" applyNumberFormat="1" applyFont="1" applyFill="1" applyAlignment="1">
      <alignment horizontal="center" vertical="top" wrapText="1"/>
    </xf>
    <xf numFmtId="164" fontId="5" fillId="3" borderId="0" xfId="0" applyNumberFormat="1" applyFont="1" applyFill="1" applyAlignment="1">
      <alignment horizontal="right" vertical="top"/>
    </xf>
    <xf numFmtId="164" fontId="5" fillId="3" borderId="11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164" fontId="5" fillId="3" borderId="0" xfId="0" applyNumberFormat="1" applyFont="1" applyFill="1" applyAlignment="1">
      <alignment horizontal="right" vertical="top" wrapText="1"/>
    </xf>
    <xf numFmtId="20" fontId="22" fillId="5" borderId="4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left"/>
    </xf>
    <xf numFmtId="0" fontId="22" fillId="6" borderId="0" xfId="0" applyFont="1" applyFill="1" applyAlignment="1">
      <alignment horizontal="center" vertical="center" wrapText="1"/>
    </xf>
    <xf numFmtId="0" fontId="5" fillId="6" borderId="0" xfId="0" applyFont="1" applyFill="1"/>
    <xf numFmtId="0" fontId="5" fillId="6" borderId="0" xfId="0" applyFont="1" applyFill="1" applyAlignment="1">
      <alignment horizontal="left" vertical="top" wrapText="1"/>
    </xf>
    <xf numFmtId="16" fontId="12" fillId="6" borderId="0" xfId="0" applyNumberFormat="1" applyFont="1" applyFill="1" applyAlignment="1">
      <alignment horizontal="center" vertical="top"/>
    </xf>
    <xf numFmtId="0" fontId="12" fillId="6" borderId="0" xfId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166" fontId="10" fillId="0" borderId="0" xfId="0" applyNumberFormat="1" applyFont="1" applyAlignment="1">
      <alignment horizontal="right" vertical="center" wrapText="1"/>
    </xf>
    <xf numFmtId="20" fontId="22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5" fillId="5" borderId="0" xfId="0" applyFont="1" applyFill="1"/>
    <xf numFmtId="0" fontId="5" fillId="5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top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right" vertical="top"/>
    </xf>
    <xf numFmtId="164" fontId="5" fillId="3" borderId="4" xfId="0" applyNumberFormat="1" applyFont="1" applyFill="1" applyBorder="1" applyAlignment="1">
      <alignment horizontal="right" vertical="top" wrapText="1"/>
    </xf>
    <xf numFmtId="0" fontId="11" fillId="4" borderId="4" xfId="0" applyFont="1" applyFill="1" applyBorder="1" applyAlignment="1">
      <alignment horizontal="left" vertical="center" wrapText="1"/>
    </xf>
    <xf numFmtId="20" fontId="18" fillId="4" borderId="4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33" fillId="6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vertical="top"/>
    </xf>
    <xf numFmtId="1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 wrapText="1"/>
    </xf>
    <xf numFmtId="164" fontId="10" fillId="3" borderId="0" xfId="0" applyNumberFormat="1" applyFont="1" applyFill="1" applyAlignment="1">
      <alignment horizontal="right" vertical="top" wrapText="1"/>
    </xf>
    <xf numFmtId="164" fontId="19" fillId="3" borderId="4" xfId="0" applyNumberFormat="1" applyFont="1" applyFill="1" applyBorder="1" applyAlignment="1">
      <alignment horizontal="center" vertical="center"/>
    </xf>
    <xf numFmtId="164" fontId="19" fillId="3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4" xfId="0" applyFont="1" applyBorder="1" applyAlignment="1">
      <alignment horizontal="right"/>
    </xf>
    <xf numFmtId="164" fontId="19" fillId="0" borderId="0" xfId="0" applyNumberFormat="1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left" vertical="center"/>
    </xf>
    <xf numFmtId="0" fontId="19" fillId="0" borderId="4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34" fillId="2" borderId="1" xfId="0" applyFont="1" applyFill="1" applyBorder="1" applyAlignment="1">
      <alignment horizontal="left" vertical="center"/>
    </xf>
    <xf numFmtId="0" fontId="1" fillId="3" borderId="0" xfId="1" applyFill="1"/>
    <xf numFmtId="0" fontId="35" fillId="0" borderId="0" xfId="0" applyFont="1"/>
    <xf numFmtId="164" fontId="19" fillId="4" borderId="2" xfId="0" applyNumberFormat="1" applyFont="1" applyFill="1" applyBorder="1" applyAlignment="1">
      <alignment horizontal="center" vertical="center"/>
    </xf>
    <xf numFmtId="167" fontId="15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left"/>
    </xf>
    <xf numFmtId="164" fontId="1" fillId="6" borderId="0" xfId="1" applyNumberFormat="1" applyFill="1" applyBorder="1" applyAlignment="1">
      <alignment horizontal="center" vertical="center" wrapText="1"/>
    </xf>
    <xf numFmtId="0" fontId="5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center" vertical="center" wrapText="1"/>
    </xf>
    <xf numFmtId="164" fontId="12" fillId="6" borderId="0" xfId="0" applyNumberFormat="1" applyFont="1" applyFill="1" applyAlignment="1">
      <alignment horizontal="center" vertical="center" wrapText="1"/>
    </xf>
    <xf numFmtId="0" fontId="12" fillId="6" borderId="0" xfId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top"/>
    </xf>
    <xf numFmtId="16" fontId="10" fillId="4" borderId="4" xfId="0" applyNumberFormat="1" applyFont="1" applyFill="1" applyBorder="1" applyAlignment="1">
      <alignment horizontal="center" vertical="top"/>
    </xf>
    <xf numFmtId="20" fontId="10" fillId="4" borderId="6" xfId="0" applyNumberFormat="1" applyFont="1" applyFill="1" applyBorder="1" applyAlignment="1">
      <alignment horizontal="center" vertical="center" wrapText="1"/>
    </xf>
    <xf numFmtId="20" fontId="31" fillId="4" borderId="6" xfId="0" applyNumberFormat="1" applyFont="1" applyFill="1" applyBorder="1" applyAlignment="1">
      <alignment horizontal="center"/>
    </xf>
    <xf numFmtId="16" fontId="10" fillId="4" borderId="9" xfId="0" applyNumberFormat="1" applyFont="1" applyFill="1" applyBorder="1" applyAlignment="1">
      <alignment horizontal="center" vertical="top"/>
    </xf>
    <xf numFmtId="20" fontId="10" fillId="4" borderId="10" xfId="0" applyNumberFormat="1" applyFont="1" applyFill="1" applyBorder="1" applyAlignment="1">
      <alignment horizontal="center" vertical="center" wrapText="1"/>
    </xf>
    <xf numFmtId="20" fontId="31" fillId="4" borderId="10" xfId="0" applyNumberFormat="1" applyFont="1" applyFill="1" applyBorder="1" applyAlignment="1">
      <alignment horizontal="center"/>
    </xf>
    <xf numFmtId="16" fontId="9" fillId="4" borderId="7" xfId="0" applyNumberFormat="1" applyFont="1" applyFill="1" applyBorder="1" applyAlignment="1">
      <alignment horizontal="center" vertical="center" wrapText="1"/>
    </xf>
    <xf numFmtId="20" fontId="18" fillId="4" borderId="9" xfId="0" applyNumberFormat="1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16" fontId="12" fillId="6" borderId="8" xfId="0" applyNumberFormat="1" applyFont="1" applyFill="1" applyBorder="1" applyAlignment="1">
      <alignment horizontal="center" vertical="top"/>
    </xf>
    <xf numFmtId="164" fontId="12" fillId="6" borderId="8" xfId="0" applyNumberFormat="1" applyFont="1" applyFill="1" applyBorder="1" applyAlignment="1">
      <alignment horizontal="center" vertical="center" wrapText="1"/>
    </xf>
    <xf numFmtId="164" fontId="12" fillId="3" borderId="9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top" wrapText="1"/>
    </xf>
    <xf numFmtId="164" fontId="5" fillId="3" borderId="9" xfId="0" applyNumberFormat="1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/>
    </xf>
    <xf numFmtId="20" fontId="29" fillId="4" borderId="7" xfId="0" applyNumberFormat="1" applyFont="1" applyFill="1" applyBorder="1" applyAlignment="1">
      <alignment horizontal="center" vertical="top" wrapText="1"/>
    </xf>
    <xf numFmtId="16" fontId="9" fillId="4" borderId="6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20" fontId="29" fillId="4" borderId="6" xfId="0" applyNumberFormat="1" applyFont="1" applyFill="1" applyBorder="1" applyAlignment="1">
      <alignment horizontal="center" vertical="center"/>
    </xf>
    <xf numFmtId="20" fontId="32" fillId="4" borderId="6" xfId="0" applyNumberFormat="1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20" fontId="9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/>
    </xf>
    <xf numFmtId="20" fontId="29" fillId="4" borderId="6" xfId="0" applyNumberFormat="1" applyFont="1" applyFill="1" applyBorder="1" applyAlignment="1">
      <alignment horizontal="center" vertical="top" wrapText="1"/>
    </xf>
    <xf numFmtId="0" fontId="13" fillId="6" borderId="8" xfId="1" applyFont="1" applyFill="1" applyBorder="1" applyAlignment="1">
      <alignment horizontal="center" vertical="center" wrapText="1"/>
    </xf>
    <xf numFmtId="0" fontId="5" fillId="6" borderId="8" xfId="0" applyFont="1" applyFill="1" applyBorder="1"/>
    <xf numFmtId="164" fontId="1" fillId="6" borderId="8" xfId="1" applyNumberForma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9" fillId="6" borderId="8" xfId="0" applyNumberFormat="1" applyFont="1" applyFill="1" applyBorder="1" applyAlignment="1">
      <alignment horizontal="center" vertical="center" wrapText="1"/>
    </xf>
    <xf numFmtId="164" fontId="12" fillId="6" borderId="8" xfId="1" applyNumberFormat="1" applyFont="1" applyFill="1" applyBorder="1" applyAlignment="1">
      <alignment horizontal="center" vertical="center" wrapText="1"/>
    </xf>
    <xf numFmtId="164" fontId="13" fillId="6" borderId="8" xfId="1" applyNumberFormat="1" applyFont="1" applyFill="1" applyBorder="1" applyAlignment="1">
      <alignment horizontal="center" vertical="center" wrapText="1"/>
    </xf>
    <xf numFmtId="16" fontId="12" fillId="6" borderId="8" xfId="1" applyNumberFormat="1" applyFont="1" applyFill="1" applyBorder="1" applyAlignment="1">
      <alignment horizontal="center" vertical="top"/>
    </xf>
    <xf numFmtId="0" fontId="12" fillId="6" borderId="8" xfId="1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 wrapText="1"/>
    </xf>
    <xf numFmtId="0" fontId="29" fillId="4" borderId="6" xfId="0" applyFont="1" applyFill="1" applyBorder="1" applyAlignment="1">
      <alignment horizontal="left" vertical="center" wrapText="1"/>
    </xf>
    <xf numFmtId="0" fontId="31" fillId="4" borderId="6" xfId="0" applyFont="1" applyFill="1" applyBorder="1" applyAlignment="1">
      <alignment horizontal="left" wrapText="1"/>
    </xf>
    <xf numFmtId="0" fontId="12" fillId="4" borderId="6" xfId="0" applyFont="1" applyFill="1" applyBorder="1" applyAlignment="1">
      <alignment horizontal="left" vertical="center" wrapText="1"/>
    </xf>
    <xf numFmtId="164" fontId="12" fillId="3" borderId="9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65" fontId="30" fillId="0" borderId="0" xfId="0" applyNumberFormat="1" applyFont="1" applyAlignment="1">
      <alignment horizontal="center" vertical="top"/>
    </xf>
    <xf numFmtId="46" fontId="31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0" borderId="0" xfId="0" applyFont="1" applyAlignment="1">
      <alignment textRotation="89" wrapText="1"/>
    </xf>
    <xf numFmtId="0" fontId="5" fillId="0" borderId="0" xfId="0" applyFont="1" applyAlignment="1">
      <alignment vertical="center" textRotation="89" wrapText="1"/>
    </xf>
    <xf numFmtId="0" fontId="5" fillId="0" borderId="4" xfId="0" applyFont="1" applyBorder="1" applyAlignment="1">
      <alignment vertical="center" textRotation="89" wrapText="1"/>
    </xf>
    <xf numFmtId="20" fontId="1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top"/>
    </xf>
    <xf numFmtId="0" fontId="6" fillId="0" borderId="0" xfId="0" applyFont="1" applyAlignment="1">
      <alignment vertical="center" wrapText="1"/>
    </xf>
    <xf numFmtId="20" fontId="18" fillId="4" borderId="10" xfId="0" applyNumberFormat="1" applyFont="1" applyFill="1" applyBorder="1" applyAlignment="1">
      <alignment horizontal="center" vertical="center" wrapText="1"/>
    </xf>
    <xf numFmtId="0" fontId="37" fillId="8" borderId="8" xfId="1" applyFont="1" applyFill="1" applyBorder="1" applyAlignment="1">
      <alignment horizontal="center" vertical="center" wrapText="1"/>
    </xf>
    <xf numFmtId="0" fontId="1" fillId="8" borderId="8" xfId="1" applyFill="1" applyBorder="1" applyAlignment="1">
      <alignment horizontal="center" vertical="center" wrapText="1"/>
    </xf>
    <xf numFmtId="164" fontId="12" fillId="8" borderId="8" xfId="0" applyNumberFormat="1" applyFont="1" applyFill="1" applyBorder="1" applyAlignment="1">
      <alignment horizontal="center" vertical="center" wrapText="1"/>
    </xf>
    <xf numFmtId="0" fontId="19" fillId="8" borderId="8" xfId="1" applyFont="1" applyFill="1" applyBorder="1" applyAlignment="1">
      <alignment horizontal="center" vertical="center" wrapText="1"/>
    </xf>
    <xf numFmtId="16" fontId="12" fillId="8" borderId="8" xfId="0" applyNumberFormat="1" applyFont="1" applyFill="1" applyBorder="1" applyAlignment="1">
      <alignment horizontal="center" vertical="top"/>
    </xf>
    <xf numFmtId="164" fontId="5" fillId="3" borderId="5" xfId="0" applyNumberFormat="1" applyFont="1" applyFill="1" applyBorder="1" applyAlignment="1">
      <alignment horizontal="center" vertical="top" wrapText="1"/>
    </xf>
    <xf numFmtId="0" fontId="38" fillId="5" borderId="0" xfId="0" applyFont="1" applyFill="1" applyAlignment="1">
      <alignment horizontal="left"/>
    </xf>
    <xf numFmtId="0" fontId="38" fillId="5" borderId="0" xfId="0" applyFont="1" applyFill="1" applyAlignment="1">
      <alignment horizontal="center"/>
    </xf>
    <xf numFmtId="0" fontId="38" fillId="5" borderId="0" xfId="0" applyFont="1" applyFill="1" applyAlignment="1">
      <alignment horizontal="center" vertical="center"/>
    </xf>
    <xf numFmtId="0" fontId="39" fillId="5" borderId="0" xfId="1" applyFont="1" applyFill="1" applyAlignment="1">
      <alignment horizontal="left" vertical="top"/>
    </xf>
    <xf numFmtId="0" fontId="38" fillId="5" borderId="0" xfId="0" applyFont="1" applyFill="1" applyAlignment="1">
      <alignment vertical="center" wrapText="1"/>
    </xf>
    <xf numFmtId="0" fontId="39" fillId="5" borderId="0" xfId="1" applyFont="1" applyFill="1" applyBorder="1" applyAlignment="1">
      <alignment horizontal="left" vertical="top"/>
    </xf>
    <xf numFmtId="0" fontId="38" fillId="5" borderId="0" xfId="0" applyFont="1" applyFill="1"/>
    <xf numFmtId="0" fontId="38" fillId="0" borderId="0" xfId="0" applyFont="1"/>
    <xf numFmtId="164" fontId="5" fillId="3" borderId="3" xfId="0" applyNumberFormat="1" applyFont="1" applyFill="1" applyBorder="1" applyAlignment="1">
      <alignment horizontal="center" vertical="top" wrapText="1"/>
    </xf>
    <xf numFmtId="0" fontId="40" fillId="6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6" borderId="0" xfId="1" applyFill="1" applyAlignment="1">
      <alignment horizontal="center" vertical="center" wrapText="1"/>
    </xf>
    <xf numFmtId="0" fontId="26" fillId="6" borderId="0" xfId="0" applyFont="1" applyFill="1" applyAlignment="1">
      <alignment vertical="center"/>
    </xf>
    <xf numFmtId="16" fontId="14" fillId="6" borderId="0" xfId="0" applyNumberFormat="1" applyFont="1" applyFill="1" applyAlignment="1">
      <alignment horizontal="center" vertical="center"/>
    </xf>
    <xf numFmtId="0" fontId="1" fillId="6" borderId="8" xfId="1" applyFill="1" applyBorder="1" applyAlignment="1">
      <alignment horizontal="center" vertical="center" wrapText="1"/>
    </xf>
    <xf numFmtId="0" fontId="41" fillId="6" borderId="9" xfId="1" applyFont="1" applyFill="1" applyBorder="1" applyAlignment="1">
      <alignment horizontal="center" vertical="center" wrapText="1"/>
    </xf>
    <xf numFmtId="164" fontId="42" fillId="6" borderId="8" xfId="1" applyNumberFormat="1" applyFont="1" applyFill="1" applyBorder="1" applyAlignment="1">
      <alignment horizontal="center" vertical="center" wrapText="1"/>
    </xf>
    <xf numFmtId="164" fontId="43" fillId="6" borderId="0" xfId="1" applyNumberFormat="1" applyFont="1" applyFill="1" applyBorder="1" applyAlignment="1">
      <alignment horizontal="center" vertical="center" wrapText="1"/>
    </xf>
    <xf numFmtId="164" fontId="42" fillId="6" borderId="0" xfId="1" applyNumberFormat="1" applyFont="1" applyFill="1" applyBorder="1" applyAlignment="1">
      <alignment horizontal="center" vertical="center" wrapText="1"/>
    </xf>
    <xf numFmtId="20" fontId="11" fillId="7" borderId="9" xfId="0" applyNumberFormat="1" applyFont="1" applyFill="1" applyBorder="1" applyAlignment="1">
      <alignment horizontal="center" vertical="center" wrapText="1"/>
    </xf>
    <xf numFmtId="20" fontId="11" fillId="7" borderId="4" xfId="0" applyNumberFormat="1" applyFont="1" applyFill="1" applyBorder="1" applyAlignment="1">
      <alignment horizontal="center" vertical="center" wrapText="1"/>
    </xf>
    <xf numFmtId="20" fontId="11" fillId="4" borderId="9" xfId="0" applyNumberFormat="1" applyFont="1" applyFill="1" applyBorder="1" applyAlignment="1">
      <alignment horizontal="center" vertical="center" wrapText="1"/>
    </xf>
    <xf numFmtId="20" fontId="11" fillId="4" borderId="4" xfId="0" applyNumberFormat="1" applyFont="1" applyFill="1" applyBorder="1" applyAlignment="1">
      <alignment horizontal="center" vertical="center" wrapText="1"/>
    </xf>
    <xf numFmtId="164" fontId="44" fillId="3" borderId="0" xfId="0" applyNumberFormat="1" applyFont="1" applyFill="1" applyAlignment="1">
      <alignment horizontal="right" vertical="top" wrapText="1"/>
    </xf>
    <xf numFmtId="164" fontId="44" fillId="3" borderId="4" xfId="0" applyNumberFormat="1" applyFont="1" applyFill="1" applyBorder="1" applyAlignment="1">
      <alignment horizontal="right" vertical="top" wrapText="1"/>
    </xf>
    <xf numFmtId="164" fontId="32" fillId="6" borderId="8" xfId="1" applyNumberFormat="1" applyFont="1" applyFill="1" applyBorder="1" applyAlignment="1">
      <alignment horizontal="center" vertical="center" wrapText="1"/>
    </xf>
    <xf numFmtId="164" fontId="32" fillId="6" borderId="0" xfId="1" applyNumberFormat="1" applyFont="1" applyFill="1" applyBorder="1" applyAlignment="1">
      <alignment horizontal="center" vertical="center" wrapText="1"/>
    </xf>
    <xf numFmtId="164" fontId="32" fillId="6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right" textRotation="89" wrapText="1"/>
    </xf>
    <xf numFmtId="0" fontId="9" fillId="0" borderId="4" xfId="0" applyFont="1" applyBorder="1" applyAlignment="1">
      <alignment horizontal="right" textRotation="89" wrapText="1"/>
    </xf>
    <xf numFmtId="0" fontId="9" fillId="0" borderId="0" xfId="0" applyFont="1" applyAlignment="1">
      <alignment horizontal="right" textRotation="90" wrapText="1"/>
    </xf>
    <xf numFmtId="0" fontId="9" fillId="0" borderId="4" xfId="0" applyFont="1" applyBorder="1" applyAlignment="1">
      <alignment horizontal="right" textRotation="90" wrapText="1"/>
    </xf>
    <xf numFmtId="0" fontId="9" fillId="4" borderId="0" xfId="0" applyFont="1" applyFill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right" textRotation="90"/>
    </xf>
    <xf numFmtId="0" fontId="9" fillId="0" borderId="4" xfId="0" applyFont="1" applyBorder="1" applyAlignment="1">
      <alignment horizontal="right" textRotation="90"/>
    </xf>
    <xf numFmtId="0" fontId="14" fillId="9" borderId="12" xfId="0" applyFont="1" applyFill="1" applyBorder="1" applyAlignment="1">
      <alignment horizontal="center" vertical="center" wrapText="1"/>
    </xf>
    <xf numFmtId="0" fontId="0" fillId="0" borderId="0" xfId="0" applyAlignment="1"/>
    <xf numFmtId="164" fontId="0" fillId="0" borderId="0" xfId="0" applyNumberFormat="1" applyAlignment="1"/>
    <xf numFmtId="0" fontId="1" fillId="0" borderId="0" xfId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oking.com/hotel/it/agrifoglio-francavilla-in-sinni1.de.html?label=gen173nr-10CAEoggI46AdIM1gEaA6IAQGYATO4ARfIAQzYAQPoAQH4AQGIAgGoAgG4AsmfqsoGwAIB0gIkMDJmODliZjgtNjY2YS00NzMyLWFhYTYtNjZmN2MxMTRkNmRl2AIB4AIB&amp;aid=304142&amp;ucfs=1&amp;checkin=2026-07-18&amp;checkout=2026-07-19&amp;dest_id=-114566&amp;dest_type=city&amp;group_adults=4&amp;no_rooms=4&amp;group_children=0&amp;srpvid=52405c1326311649&amp;srepoch=1767619754&amp;matching_block_id=1027065201_375463013_1_41_0&amp;atlas_src=sr_iw_title" TargetMode="External"/><Relationship Id="rId13" Type="http://schemas.openxmlformats.org/officeDocument/2006/relationships/hyperlink" Target="https://sp.booking.com/hotel/ba/ribarska-prica-restoran-pansion.de.html?label=mkt123sc-dde7c419-b998-4cbe-84da-5bbd034b69b5&amp;sid=d27d4b2bb6c1a61d698c7ec38aecc335&amp;aid=814285&amp;ucfs=1&amp;checkin=2026-07-24&amp;checkout=2026-07-25&amp;group_adults=4&amp;no_rooms=4&amp;group_children=0&amp;srpvid=96f3763ab0fe0537&amp;srepoch=1768409817&amp;matching_block_id=947912001_367369932_2_1_0&amp;atlas_src=hp_iw_title" TargetMode="External"/><Relationship Id="rId18" Type="http://schemas.openxmlformats.org/officeDocument/2006/relationships/hyperlink" Target="https://www.booking.com/hotel/it/casetta-a-cavarretta.de.html?aid=304142&amp;label=gen173nr-10CAEoggI46AdIM1gEaA6IAQGYATO4ARfIAQzYAQPoAQH4AQGIAgGoAgG4AsmfqsoGwAIB0gIkMDJmODliZjgtNjY2YS00NzMyLWFhYTYtNjZmN2MxMTRkNmRl2AIB4AIB&amp;sid=0de2b57c77b204a0dad5264b0533003c&amp;all_sr_blocks=1284971501_412673602_4_1_0&amp;checkin=2026-07-15&amp;checkout=2026-07-16&amp;dest_id=-113407&amp;dest_type=city&amp;dist=0&amp;group_adults=4&amp;group_children=0&amp;hapos=22&amp;highlighted_blocks=1284971501_412673602_4_1_0&amp;hpos=22&amp;matching_block_id=1284971501_412673602_4_1_0&amp;nflt=price%3DEUR-min-220-1&amp;no_rooms=4&amp;req_adults=4&amp;req_children=0&amp;room1=A&amp;room2=A&amp;room3=A&amp;room4=A&amp;sb_price_type=total&amp;sr_order=popularity&amp;sr_pri_blocks=1284971501_412673602_4_1_0__18720&amp;srepoch=1767374020&amp;srpvid=2bf178cdcebc136b&amp;type=total&amp;ucfs=1&amp;" TargetMode="External"/><Relationship Id="rId3" Type="http://schemas.openxmlformats.org/officeDocument/2006/relationships/hyperlink" Target="https://www.booking.com/hotel/it/dimora-medoro.de.html?label=gen173nr-10CAEoggI46AdIB1gEaA6IAQGYATO4ARfIAQzYAQPoAQH4AQGIAgGoAgG4As_Q280GwAIB0gIkZWE1ODAxNDUtYzYwMy00YmUwLWJjODctMTI2YmEwMWE5NzVj2AIB4AIB&amp;sid=0a8506f975b581d620a96888e6ccf63b&amp;aid=304142&amp;ucfs=1&amp;checkin=2026-07-12&amp;checkout=2026-07-13&amp;dest_id=-114663&amp;dest_type=city&amp;group_adults=4&amp;no_rooms=4&amp;group_children=0&amp;srpvid=fd313475713b03ba&amp;srepoch=1773991929&amp;matching_block_id=1318809801_404597317_4_0_0&amp;atlas_src=sr_iw_title" TargetMode="External"/><Relationship Id="rId7" Type="http://schemas.openxmlformats.org/officeDocument/2006/relationships/hyperlink" Target="https://www.booking.com/hotel/it/albergo-carpino.de.html?label=gen173nr-10CAEoggI46AdIM1gEaA6IAQGYATO4ARfIAQzYAQPoAQH4AQGIAgGoAgG4AsmfqsoGwAIB0gIkMDJmODliZjgtNjY2YS00NzMyLWFhYTYtNjZmN2MxMTRkNmRl2AIB4AIB&amp;sid=0a8506f975b581d620a96888e6ccf63b&amp;aid=304142" TargetMode="External"/><Relationship Id="rId12" Type="http://schemas.openxmlformats.org/officeDocument/2006/relationships/hyperlink" Target="https://sp.booking.com/hotel/ba/bristol.de.html?label=mkt123sc-dde7c419-b998-4cbe-84da-5bbd034b69b5&amp;sid=d27d4b2bb6c1a61d698c7ec38aecc335&amp;aid=814285&amp;ucfs=1&amp;checkin=2026-07-23&amp;checkout=2026-07-24&amp;group_adults=4&amp;no_rooms=4&amp;group_children=0&amp;nflt=oos%3D1&amp;srpvid=4deb5faa765e03e2&amp;srepoch=1768397967&amp;matching_block_id=25863902_278852309_0_1_0_412967&amp;atlas_src=hp_iw_title" TargetMode="External"/><Relationship Id="rId17" Type="http://schemas.openxmlformats.org/officeDocument/2006/relationships/hyperlink" Target="https://www.booking.com/hotel/it/cortili-himeresi.de.html?aid=304142&amp;label=gen173nr-10CAEoggI46AdIM1gEaA6IAQGYATO4ARfIAQzYAQPoAQH4AQGIAgGoAgG4AsmfqsoGwAIB0gIkMDJmODliZjgtNjY2YS00NzMyLWFhYTYtNjZmN2MxMTRkNmRl2AIB4AIB&amp;sid=0de2b57c77b204a0dad5264b0533003c&amp;all_sr_blocks=1465546803_418548403_2_0_0%2C1465546802_418548403_1_0_0%2C1465546801_418548403_1_0_0&amp;checkin=2026-07-14&amp;checkout=2026-07-15&amp;dest_id=-130639&amp;dest_type=city&amp;dist=0&amp;group_adults=4&amp;group_children=0&amp;hapos=9&amp;highlighted_blocks=1465546803_418548403_2_0_0%2C1465546802_418548403_1_0_0%2C1465546801_418548403_1_0_0&amp;hpos=9&amp;matching_block_id=1465546803_418548403_2_0_0&amp;nflt=price%3DEUR-min-250-1&amp;no_rooms=4&amp;req_adults=4&amp;req_children=0&amp;room1=A&amp;room2=A&amp;room3=A&amp;room4=A&amp;sb_price_type=total&amp;sr_order=popularity&amp;sr_pri_blocks=1465546803_418548403_2_0_0__8400%2C1465546802_418548403_1_0_0__4550%2C1465546801_418548403_1_0_0__5200&amp;srepoch=1767373472&amp;srpvid=b3c977db43b303e2&amp;type=total&amp;ucfs=1&amp;" TargetMode="External"/><Relationship Id="rId2" Type="http://schemas.openxmlformats.org/officeDocument/2006/relationships/hyperlink" Target="https://www.booking.com/hotel/it/albergo-ristorante-benito.de.html?aid=304142&amp;label=gen173nr-10CAEoggI46AdIM1gEaA6IAQGYATO4ARfIAQzYAQPoAQH4AQGIAgGoAgG4AsmfqsoGwAIB0gIkMDJmODliZjgtNjY2YS00NzMyLWFhYTYtNjZmN2MxMTRkNmRl2AIB4AIB&amp;sid=0de2b57c77b204a0dad5264b0533003c&amp;all_sr_blocks=75440203_360459452_0_1_0%2C75440207_360459452_1_1_0%2C75440207_360459452_1_1_0%2C75440205_360459452_1_1_0&amp;checkin=2026-07-11&amp;checkout=2026-07-12&amp;dest_id=-109853&amp;dest_type=city&amp;dist=0&amp;group_adults=4&amp;group_children=0&amp;hapos=14&amp;highlighted_blocks=75440203_360459452_0_1_0%2C75440207_360459452_1_1_0%2C75440207_360459452_1_1_0%2C75440205_360459452_1_1_0&amp;hpos=14&amp;matching_block_id=75440203_360459452_0_1_0&amp;no_rooms=4&amp;req_adults=4&amp;req_children=0&amp;room1=A&amp;room2=A&amp;room3=A&amp;room4=A&amp;sb_price_type=total&amp;sr_order=popularity&amp;sr_pri_blocks=75440203_360459452_0_1_0__5200%2C75440207_360459452_1_1_0__6200%2C75440207_360459452_1_1_0__6200%2C75440205_360459452_1_1_0__6200&amp;srepoch=1767890329&amp;srpvid=f9b9727e9f0a0414&amp;type=total&amp;ucfs=1&amp;" TargetMode="External"/><Relationship Id="rId16" Type="http://schemas.openxmlformats.org/officeDocument/2006/relationships/hyperlink" Target="https://www.booking.com/hotel/it/casa-nynfa.de.html?aid=304142&amp;label=gen173nr-10CAEoggI46AdIM1gEaA6IAQGYATO4ARfIAQzYAQPoAQH4AQGIAgGoAgG4AsmfqsoGwAIB0gIkMDJmODliZjgtNjY2YS00NzMyLWFhYTYtNjZmN2MxMTRkNmRl2AIB4AIB&amp;sid=0de2b57c77b204a0dad5264b0533003c&amp;all_sr_blocks=1411819101_412923795_4_0_0&amp;checkin=2026-07-12&amp;checkout=2026-07-13&amp;dest_id=-129195&amp;dest_type=city&amp;dist=0&amp;group_adults=4&amp;group_children=0&amp;hapos=3&amp;highlighted_blocks=1411819101_412923795_4_0_0&amp;hpos=3&amp;matching_block_id=1411819101_412923795_4_0_0&amp;nflt=price%3DEUR-min-190-1&amp;no_rooms=4&amp;req_adults=4&amp;req_children=0&amp;room1=A&amp;room2=A&amp;room3=A&amp;room4=A&amp;sb_price_type=total&amp;sr_order=popularity&amp;sr_pri_blocks=1411819101_412923795_4_0_0__11267&amp;srepoch=1767372970&amp;srpvid=2c4577047e0d13ee&amp;type=total&amp;ucfs=1&amp;" TargetMode="External"/><Relationship Id="rId1" Type="http://schemas.openxmlformats.org/officeDocument/2006/relationships/hyperlink" Target="https://www.booking.com/hotel/it/residenza-molinetto.de.html" TargetMode="External"/><Relationship Id="rId6" Type="http://schemas.openxmlformats.org/officeDocument/2006/relationships/hyperlink" Target="https://www.booking.com/hotel/it/casa-vacanze-le-cisterne.de.html?label=gen173nr-10CAEoggI46AdIM1gEaA6IAQGYATO4ARfIAQzYAQPoAQH4AQGIAgGoAgG4AsmfqsoGwAIB0gIkMDJmODliZjgtNjY2YS00NzMyLWFhYTYtNjZmN2MxMTRkNmRl2AIB4AIB&amp;aid=304142&amp;ucfs=1&amp;checkin=2026-07-16&amp;checkout=2026-07-17&amp;group_adults=5&amp;no_rooms=4&amp;group_children=0&amp;srpvid=fa2b69e4930b0333&amp;srepoch=1768144438&amp;matching_block_id=723910802_310034910_4_1_0&amp;atlas_src=hp_iw_title" TargetMode="External"/><Relationship Id="rId11" Type="http://schemas.openxmlformats.org/officeDocument/2006/relationships/hyperlink" Target="https://www.booking.com/hotel/me/motel-krstac.de.html?label=gen173bo-10CAsojwFCDmtvbGliZS1ib2dhdmFjSAdYA2gOiAEBmAEzuAEXyAEM2AED6AEB-AEBiAIBmAIEqAIBuAKJqPbQBsACAdICJGYzOWU3N2M3LWZhMDAtNDAyNi04NmUxLTJkMTQ5MGI1ZTg0N9gCAeACAQ&amp;sid=1c53c80f385cf2b27f3ba051ac33319f&amp;aid=304142&amp;ucfs=1&amp;checkin=2026-07-22&amp;checkout=2026-07-23&amp;group_adults=3&amp;no_rooms=3&amp;group_children=0&amp;srpvid=893e64a0e6a90001&amp;srepoch=1780325147&amp;matching_block_id=43816707_190284727_1_0_0&amp;atlas_src=hp_iw_title" TargetMode="External"/><Relationship Id="rId5" Type="http://schemas.openxmlformats.org/officeDocument/2006/relationships/hyperlink" Target="https://www.booking.com/hotel/it/agricampeggio-alessandra.de.html?label=gen173nr-10CAEoggI46AdIM1gEaA6IAQGYATO4ARfIAQzYAQPoAQH4AQGIAgGoAgG4AsmfqsoGwAIB0gIkMDJmODliZjgtNjY2YS00NzMyLWFhYTYtNjZmN2MxMTRkNmRl2AIB4AIB&amp;sid=0de2b57c77b204a0dad5264b0533003c&amp;aid=304142&amp;ucfs=1&amp;checkin=2026-07-15&amp;checkout=2026-07-16&amp;dest_id=-113407&amp;dest_type=city&amp;group_adults=4&amp;no_rooms=4&amp;group_children=0&amp;srpvid=a6ce6e99d6b40208&amp;srepoch=1774281023&amp;matching_block_id=166698301_89538853_1_0_0&amp;atlas_src=sr_iw_title" TargetMode="External"/><Relationship Id="rId15" Type="http://schemas.openxmlformats.org/officeDocument/2006/relationships/hyperlink" Target="https://www.booking.com/hotel/it/albergo-ristorante-benito.de.html?aid=304142&amp;label=gen173nr-10CAEoggI46AdIM1gEaA6IAQGYATO4ARfIAQzYAQPoAQH4AQGIAgGoAgG4AsmfqsoGwAIB0gIkMDJmODliZjgtNjY2YS00NzMyLWFhYTYtNjZmN2MxMTRkNmRl2AIB4AIB&amp;sid=0de2b57c77b204a0dad5264b0533003c&amp;all_sr_blocks=75440203_360459452_0_1_0%2C75440207_360459452_1_1_0%2C75440207_360459452_1_1_0%2C75440205_360459452_1_1_0&amp;checkin=2026-07-11&amp;checkout=2026-07-12&amp;dest_id=-109853&amp;dest_type=city&amp;dist=0&amp;group_adults=4&amp;group_children=0&amp;hapos=14&amp;highlighted_blocks=75440203_360459452_0_1_0%2C75440207_360459452_1_1_0%2C75440207_360459452_1_1_0%2C75440205_360459452_1_1_0&amp;hpos=14&amp;matching_block_id=75440203_360459452_0_1_0&amp;no_rooms=4&amp;req_adults=4&amp;req_children=0&amp;room1=A&amp;room2=A&amp;room3=A&amp;room4=A&amp;sb_price_type=total&amp;sr_order=popularity&amp;sr_pri_blocks=75440203_360459452_0_1_0__5200%2C75440207_360459452_1_1_0__6200%2C75440207_360459452_1_1_0__6200%2C75440205_360459452_1_1_0__6200&amp;srepoch=1767890329&amp;srpvid=f9b9727e9f0a0414&amp;type=total&amp;ucfs=1&amp;" TargetMode="External"/><Relationship Id="rId10" Type="http://schemas.openxmlformats.org/officeDocument/2006/relationships/hyperlink" Target="https://sp.booking.com/hotel/al/dion-kukes.de.html?label=mkt123sc-dde7c419-b998-4cbe-84da-5bbd034b69b5&amp;aid=814285&amp;ucfs=1&amp;checkin=2026-07-21&amp;checkout=2026-07-22&amp;dest_id=-106015&amp;dest_type=city&amp;group_adults=4&amp;no_rooms=4&amp;group_children=0&amp;nflt=oos%3D1&amp;srpvid=6f6c819be8df01ce&amp;srepoch=1768329108&amp;matching_block_id=1429497802_414523618_2_1_0&amp;atlas_src=sr_iw_titl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booking.com/hotel/it/cortili-himeresi.de.html?aid=304142&amp;label=gen173nr-10CAEoggI46AdIM1gEaA6IAQGYATO4ARfIAQzYAQPoAQH4AQGIAgGoAgG4AsmfqsoGwAIB0gIkMDJmODliZjgtNjY2YS00NzMyLWFhYTYtNjZmN2MxMTRkNmRl2AIB4AIB&amp;sid=0de2b57c77b204a0dad5264b0533003c&amp;all_sr_blocks=1465546803_418548403_2_0_0%2C1465546802_418548403_1_0_0%2C1465546801_418548403_1_0_0&amp;checkin=2026-07-14&amp;checkout=2026-07-15&amp;dest_id=-130639&amp;dest_type=city&amp;dist=0&amp;group_adults=4&amp;group_children=0&amp;hapos=9&amp;highlighted_blocks=1465546803_418548403_2_0_0%2C1465546802_418548403_1_0_0%2C1465546801_418548403_1_0_0&amp;hpos=9&amp;matching_block_id=1465546803_418548403_2_0_0&amp;nflt=price%3DEUR-min-250-1&amp;no_rooms=4&amp;req_adults=4&amp;req_children=0&amp;room1=A&amp;room2=A&amp;room3=A&amp;room4=A&amp;sb_price_type=total&amp;sr_order=popularity&amp;sr_pri_blocks=1465546803_418548403_2_0_0__8400%2C1465546802_418548403_1_0_0__4550%2C1465546801_418548403_1_0_0__5200&amp;srepoch=1767373472&amp;srpvid=b3c977db43b303e2&amp;type=total&amp;ucfs=1&amp;" TargetMode="External"/><Relationship Id="rId9" Type="http://schemas.openxmlformats.org/officeDocument/2006/relationships/hyperlink" Target="https://sp.booking.com/hotel/al/sun-amp-relax-home.de.html?aid=814285&amp;label=mkt123sc-dde7c419-b998-4cbe-84da-5bbd034b69b5&amp;sid=d27d4b2bb6c1a61d698c7ec38aecc335&amp;all_sr_blocks=386975303_121674759_4_1_0&amp;checkin=2026-07-20&amp;checkout=2026-07-21&amp;dest_id=-105824&amp;dest_type=city&amp;dist=0&amp;group_adults=4&amp;group_children=0&amp;hapos=7&amp;highlighted_blocks=386975303_121674759_4_1_0&amp;hpos=7&amp;matching_block_id=386975303_121674759_4_1_0&amp;no_rooms=4&amp;req_adults=4&amp;req_children=0&amp;room1=A&amp;room2=A&amp;room3=A&amp;room4=A&amp;sb_price_type=total&amp;sr_order=popularity&amp;sr_pri_blocks=386975303_121674759_4_1_0__6480&amp;srepoch=1768318936&amp;srpvid=0acd6d55e61507ff&amp;type=total&amp;ucfs=1&amp;" TargetMode="External"/><Relationship Id="rId14" Type="http://schemas.openxmlformats.org/officeDocument/2006/relationships/hyperlink" Target="https://sp.booking.com/hotel/si/aquaroma.de.html?aid=814285&amp;label=mkt123sc-dde7c419-b998-4cbe-84da-5bbd034b69b5&amp;sid=d27d4b2bb6c1a61d698c7ec38aecc335&amp;all_sr_blocks=49906406_324063842_1_41_0_561273%2C49906406_324063842_1_41_0_561273%2C49906406_324063842_1_41_0_561273%2C49906406_324063842_1_41_0_561273&amp;checkin=2026-07-25&amp;checkout=2026-07-26&amp;dest_id=-86619&amp;dest_type=city&amp;dist=0&amp;group_adults=4&amp;group_children=0&amp;hapos=10&amp;highlighted_blocks=49906406_324063842_1_41_0_561273%2C49906406_324063842_1_41_0_561273%2C49906406_324063842_1_41_0_561273%2C49906406_324063842_1_41_0_561273&amp;hpos=10&amp;matching_block_id=49906406_324063842_1_41_0_561273&amp;no_rooms=4&amp;req_adults=4&amp;req_children=0&amp;room1=A&amp;room2=A&amp;room3=A&amp;room4=A&amp;sb_price_type=total&amp;sr_order=popularity&amp;sr_pri_blocks=49906406_324063842_1_41_0_561273_5200%2C49906406_324063842_1_41_0_561273_5200%2C49906406_324063842_1_41_0_561273_5200%2C49906406_324063842_1_41_0_561273_5200&amp;srepoch=1768492498&amp;srpvid=28166fe196bc0621&amp;type=total&amp;ucfs=1&amp;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ccount.directferries.com/signin" TargetMode="External"/><Relationship Id="rId2" Type="http://schemas.openxmlformats.org/officeDocument/2006/relationships/hyperlink" Target="https://account.directferries.com/signin?culture=de-DE" TargetMode="External"/><Relationship Id="rId1" Type="http://schemas.openxmlformats.org/officeDocument/2006/relationships/hyperlink" Target="https://account.directferries.com/signin?culture=de-DE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52E8-BD9F-4310-B680-E9167E17C425}">
  <sheetPr>
    <pageSetUpPr fitToPage="1"/>
  </sheetPr>
  <dimension ref="A1:W35"/>
  <sheetViews>
    <sheetView showZeros="0" tabSelected="1" topLeftCell="A2" zoomScale="96" zoomScaleNormal="96" workbookViewId="0">
      <selection activeCell="H17" sqref="H17"/>
    </sheetView>
  </sheetViews>
  <sheetFormatPr baseColWidth="10" defaultColWidth="11.44140625" defaultRowHeight="13.8" x14ac:dyDescent="0.25"/>
  <cols>
    <col min="1" max="1" width="22" style="20" customWidth="1"/>
    <col min="2" max="2" width="13.5546875" style="11" customWidth="1"/>
    <col min="3" max="3" width="11.21875" style="11" customWidth="1"/>
    <col min="4" max="4" width="10.6640625" style="11" customWidth="1"/>
    <col min="5" max="5" width="11.33203125" style="21" customWidth="1"/>
    <col min="6" max="6" width="13.5546875" style="11" customWidth="1"/>
    <col min="7" max="7" width="13.5546875" style="21" customWidth="1"/>
    <col min="8" max="8" width="12" style="11" customWidth="1"/>
    <col min="9" max="10" width="13.5546875" style="11" customWidth="1"/>
    <col min="11" max="11" width="12.77734375" style="11" customWidth="1"/>
    <col min="12" max="12" width="12.5546875" style="11" customWidth="1"/>
    <col min="13" max="13" width="11.33203125" style="11" customWidth="1"/>
    <col min="14" max="14" width="11.88671875" style="11" customWidth="1"/>
    <col min="15" max="16" width="11.5546875" style="11" customWidth="1"/>
    <col min="17" max="17" width="11.77734375" style="11" customWidth="1"/>
    <col min="18" max="18" width="13.5546875" style="11" customWidth="1"/>
    <col min="19" max="19" width="8.77734375" style="11" customWidth="1"/>
    <col min="20" max="20" width="6.77734375" style="11" customWidth="1"/>
    <col min="21" max="21" width="8.44140625" style="11" customWidth="1"/>
    <col min="22" max="22" width="4.88671875" style="11" customWidth="1"/>
    <col min="23" max="23" width="9.77734375" style="11" customWidth="1"/>
    <col min="24" max="25" width="11.44140625" style="11" customWidth="1"/>
    <col min="26" max="16384" width="11.44140625" style="11"/>
  </cols>
  <sheetData>
    <row r="1" spans="1:22" ht="14.4" customHeight="1" x14ac:dyDescent="0.25">
      <c r="A1" s="46"/>
    </row>
    <row r="2" spans="1:22" ht="30" customHeight="1" x14ac:dyDescent="0.25">
      <c r="A2" s="161" t="s">
        <v>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229"/>
      <c r="T2" s="147"/>
      <c r="U2" s="147"/>
      <c r="V2" s="147"/>
    </row>
    <row r="3" spans="1:22" s="28" customFormat="1" ht="19.05" customHeight="1" x14ac:dyDescent="0.25">
      <c r="A3" s="12"/>
      <c r="B3" s="36">
        <v>1</v>
      </c>
      <c r="C3" s="36">
        <v>2</v>
      </c>
      <c r="D3" s="36">
        <v>3</v>
      </c>
      <c r="E3" s="36">
        <v>4</v>
      </c>
      <c r="F3" s="36">
        <v>5</v>
      </c>
      <c r="G3" s="36">
        <v>6</v>
      </c>
      <c r="H3" s="36">
        <v>7</v>
      </c>
      <c r="I3" s="36">
        <v>8</v>
      </c>
      <c r="J3" s="36">
        <v>9</v>
      </c>
      <c r="K3" s="36">
        <v>10</v>
      </c>
      <c r="L3" s="36">
        <v>11</v>
      </c>
      <c r="M3" s="36">
        <v>12</v>
      </c>
      <c r="N3" s="36">
        <v>13</v>
      </c>
      <c r="O3" s="36">
        <v>14</v>
      </c>
      <c r="P3" s="36">
        <v>15</v>
      </c>
      <c r="Q3" s="36">
        <v>16</v>
      </c>
      <c r="R3" s="36">
        <v>17</v>
      </c>
      <c r="S3" s="37"/>
      <c r="T3" s="37"/>
      <c r="U3" s="37"/>
      <c r="V3" s="37"/>
    </row>
    <row r="4" spans="1:22" ht="18.45" customHeight="1" x14ac:dyDescent="0.25">
      <c r="A4" s="269" t="s">
        <v>11</v>
      </c>
      <c r="B4" s="14" t="s">
        <v>9</v>
      </c>
      <c r="C4" s="14" t="s">
        <v>3</v>
      </c>
      <c r="D4" s="172" t="s">
        <v>4</v>
      </c>
      <c r="E4" s="14" t="s">
        <v>5</v>
      </c>
      <c r="F4" s="172" t="s">
        <v>6</v>
      </c>
      <c r="G4" s="14" t="s">
        <v>7</v>
      </c>
      <c r="H4" s="172" t="s">
        <v>8</v>
      </c>
      <c r="I4" s="14" t="s">
        <v>9</v>
      </c>
      <c r="J4" s="172" t="s">
        <v>3</v>
      </c>
      <c r="K4" s="14" t="s">
        <v>4</v>
      </c>
      <c r="L4" s="172" t="s">
        <v>5</v>
      </c>
      <c r="M4" s="14" t="s">
        <v>6</v>
      </c>
      <c r="N4" s="172" t="s">
        <v>7</v>
      </c>
      <c r="O4" s="14" t="s">
        <v>8</v>
      </c>
      <c r="P4" s="172" t="s">
        <v>9</v>
      </c>
      <c r="Q4" s="14" t="s">
        <v>3</v>
      </c>
      <c r="R4" s="13" t="s">
        <v>4</v>
      </c>
      <c r="S4" s="228"/>
      <c r="T4" s="148"/>
      <c r="U4" s="148"/>
      <c r="V4" s="148"/>
    </row>
    <row r="5" spans="1:22" ht="18.45" customHeight="1" x14ac:dyDescent="0.25">
      <c r="A5" s="270"/>
      <c r="B5" s="176">
        <v>45848</v>
      </c>
      <c r="C5" s="176">
        <v>45849</v>
      </c>
      <c r="D5" s="173">
        <v>45850</v>
      </c>
      <c r="E5" s="176">
        <v>45851</v>
      </c>
      <c r="F5" s="173">
        <v>45852</v>
      </c>
      <c r="G5" s="176">
        <v>45853</v>
      </c>
      <c r="H5" s="173">
        <v>45854</v>
      </c>
      <c r="I5" s="176">
        <v>45855</v>
      </c>
      <c r="J5" s="173">
        <v>45856</v>
      </c>
      <c r="K5" s="176">
        <v>45857</v>
      </c>
      <c r="L5" s="173">
        <v>45858</v>
      </c>
      <c r="M5" s="176">
        <v>45859</v>
      </c>
      <c r="N5" s="173">
        <v>45860</v>
      </c>
      <c r="O5" s="176">
        <v>45861</v>
      </c>
      <c r="P5" s="173">
        <v>45862</v>
      </c>
      <c r="Q5" s="176">
        <v>45863</v>
      </c>
      <c r="R5" s="15">
        <v>45864</v>
      </c>
      <c r="S5" s="228"/>
      <c r="T5" s="148"/>
      <c r="U5" s="148"/>
      <c r="V5" s="148"/>
    </row>
    <row r="6" spans="1:22" s="28" customFormat="1" ht="47.4" customHeight="1" x14ac:dyDescent="0.2">
      <c r="A6" s="210" t="s">
        <v>108</v>
      </c>
      <c r="B6" s="74" t="s">
        <v>30</v>
      </c>
      <c r="C6" s="74" t="s">
        <v>65</v>
      </c>
      <c r="D6" s="197" t="s">
        <v>68</v>
      </c>
      <c r="E6" s="74" t="s">
        <v>69</v>
      </c>
      <c r="F6" s="197" t="s">
        <v>32</v>
      </c>
      <c r="G6" s="74" t="s">
        <v>137</v>
      </c>
      <c r="H6" s="197" t="s">
        <v>153</v>
      </c>
      <c r="I6" s="75" t="s">
        <v>152</v>
      </c>
      <c r="J6" s="190" t="s">
        <v>141</v>
      </c>
      <c r="K6" s="75" t="s">
        <v>140</v>
      </c>
      <c r="L6" s="197" t="s">
        <v>41</v>
      </c>
      <c r="M6" s="75" t="s">
        <v>25</v>
      </c>
      <c r="N6" s="190" t="s">
        <v>26</v>
      </c>
      <c r="O6" s="75" t="s">
        <v>27</v>
      </c>
      <c r="P6" s="190" t="s">
        <v>43</v>
      </c>
      <c r="Q6" s="75" t="s">
        <v>44</v>
      </c>
      <c r="R6" s="179" t="s">
        <v>42</v>
      </c>
      <c r="S6" s="93" t="s">
        <v>10</v>
      </c>
      <c r="T6" s="92"/>
      <c r="U6" s="20"/>
      <c r="V6" s="20"/>
    </row>
    <row r="7" spans="1:22" s="38" customFormat="1" ht="13.2" x14ac:dyDescent="0.25">
      <c r="A7" s="211" t="s">
        <v>12</v>
      </c>
      <c r="B7" s="17">
        <v>140</v>
      </c>
      <c r="C7" s="17">
        <v>264</v>
      </c>
      <c r="D7" s="16">
        <v>285</v>
      </c>
      <c r="E7" s="17">
        <v>140</v>
      </c>
      <c r="F7" s="16">
        <v>270</v>
      </c>
      <c r="G7" s="17">
        <v>270</v>
      </c>
      <c r="H7" s="16">
        <v>220</v>
      </c>
      <c r="I7" s="18">
        <v>235</v>
      </c>
      <c r="J7" s="191">
        <v>250</v>
      </c>
      <c r="K7" s="39">
        <v>260</v>
      </c>
      <c r="L7" s="198">
        <v>260</v>
      </c>
      <c r="M7" s="17">
        <v>230</v>
      </c>
      <c r="N7" s="198">
        <v>235</v>
      </c>
      <c r="O7" s="17">
        <v>245</v>
      </c>
      <c r="P7" s="198">
        <v>315</v>
      </c>
      <c r="Q7" s="17">
        <v>285</v>
      </c>
      <c r="R7" s="188">
        <v>190</v>
      </c>
      <c r="S7" s="91">
        <f>SUM(B7:R7)</f>
        <v>4094</v>
      </c>
      <c r="T7" s="22" t="s">
        <v>12</v>
      </c>
      <c r="U7" s="149"/>
      <c r="V7" s="149"/>
    </row>
    <row r="8" spans="1:22" s="38" customFormat="1" ht="13.2" x14ac:dyDescent="0.25">
      <c r="A8" s="211" t="s">
        <v>16</v>
      </c>
      <c r="B8" s="17">
        <v>425</v>
      </c>
      <c r="C8" s="17">
        <v>100</v>
      </c>
      <c r="D8" s="16">
        <v>0</v>
      </c>
      <c r="E8" s="17">
        <v>100</v>
      </c>
      <c r="F8" s="16">
        <v>0</v>
      </c>
      <c r="G8" s="17">
        <v>0</v>
      </c>
      <c r="H8" s="16">
        <v>0</v>
      </c>
      <c r="I8" s="18">
        <v>0</v>
      </c>
      <c r="J8" s="191">
        <v>0</v>
      </c>
      <c r="K8" s="39"/>
      <c r="L8" s="198"/>
      <c r="M8" s="17"/>
      <c r="N8" s="198"/>
      <c r="O8" s="17"/>
      <c r="P8" s="198"/>
      <c r="Q8" s="17"/>
      <c r="R8" s="188"/>
      <c r="S8" s="90">
        <f>SUM(B8:R8)</f>
        <v>625</v>
      </c>
      <c r="T8" s="23" t="s">
        <v>12</v>
      </c>
      <c r="U8" s="149"/>
      <c r="V8" s="149"/>
    </row>
    <row r="9" spans="1:22" s="38" customFormat="1" ht="13.2" x14ac:dyDescent="0.25">
      <c r="A9" s="212" t="s">
        <v>20</v>
      </c>
      <c r="B9" s="177">
        <v>0.33333333333333331</v>
      </c>
      <c r="C9" s="177">
        <v>0.375</v>
      </c>
      <c r="D9" s="174">
        <v>0.375</v>
      </c>
      <c r="E9" s="177">
        <v>0.375</v>
      </c>
      <c r="F9" s="174">
        <v>0.3125</v>
      </c>
      <c r="G9" s="177">
        <v>0.375</v>
      </c>
      <c r="H9" s="174">
        <v>0.375</v>
      </c>
      <c r="I9" s="177">
        <v>0.375</v>
      </c>
      <c r="J9" s="174">
        <v>0.375</v>
      </c>
      <c r="K9" s="177">
        <v>0.33333333333333331</v>
      </c>
      <c r="L9" s="174">
        <v>0.3125</v>
      </c>
      <c r="M9" s="177">
        <v>0.33333333333333331</v>
      </c>
      <c r="N9" s="174">
        <v>0.33333333333333298</v>
      </c>
      <c r="O9" s="177">
        <v>0.33333333333333298</v>
      </c>
      <c r="P9" s="174">
        <v>0.33333333333333298</v>
      </c>
      <c r="Q9" s="177">
        <v>0.33333333333333298</v>
      </c>
      <c r="R9" s="103">
        <v>0.33333333333333298</v>
      </c>
      <c r="S9" s="217"/>
      <c r="T9" s="150"/>
      <c r="U9" s="150"/>
      <c r="V9" s="150"/>
    </row>
    <row r="10" spans="1:22" s="108" customFormat="1" ht="13.2" x14ac:dyDescent="0.3">
      <c r="A10" s="213" t="s">
        <v>164</v>
      </c>
      <c r="B10" s="104">
        <v>0.2673611111111111</v>
      </c>
      <c r="C10" s="104">
        <v>0.2388888888888889</v>
      </c>
      <c r="D10" s="105">
        <v>0.22916666666666666</v>
      </c>
      <c r="E10" s="104">
        <v>0.19791666666666666</v>
      </c>
      <c r="F10" s="105">
        <v>0.2361111111111111</v>
      </c>
      <c r="G10" s="104">
        <v>0.24305555555555555</v>
      </c>
      <c r="H10" s="105">
        <v>0.21875</v>
      </c>
      <c r="I10" s="106">
        <v>0.22916666666666666</v>
      </c>
      <c r="J10" s="192">
        <v>0.24305555555555555</v>
      </c>
      <c r="K10" s="107">
        <v>0.2013888888888889</v>
      </c>
      <c r="L10" s="199">
        <v>0.22222222222222221</v>
      </c>
      <c r="M10" s="104">
        <v>0.21180555555555555</v>
      </c>
      <c r="N10" s="199">
        <v>0.22569444444444445</v>
      </c>
      <c r="O10" s="104">
        <v>0.20833333333333334</v>
      </c>
      <c r="P10" s="199">
        <v>0.2326388888888889</v>
      </c>
      <c r="Q10" s="104">
        <v>0.22916666666666666</v>
      </c>
      <c r="R10" s="189">
        <v>0.14583333333333334</v>
      </c>
      <c r="S10" s="218"/>
    </row>
    <row r="11" spans="1:22" s="110" customFormat="1" ht="26.4" x14ac:dyDescent="0.25">
      <c r="A11" s="214" t="s">
        <v>21</v>
      </c>
      <c r="B11" s="178">
        <f t="shared" ref="B11:M11" si="0">B10*1.2+"1:00"</f>
        <v>0.36249999999999999</v>
      </c>
      <c r="C11" s="178">
        <f t="shared" si="0"/>
        <v>0.32833333333333337</v>
      </c>
      <c r="D11" s="175">
        <f t="shared" si="0"/>
        <v>0.31666666666666665</v>
      </c>
      <c r="E11" s="178">
        <f t="shared" si="0"/>
        <v>0.27916666666666667</v>
      </c>
      <c r="F11" s="175">
        <f t="shared" si="0"/>
        <v>0.32500000000000001</v>
      </c>
      <c r="G11" s="178">
        <f t="shared" si="0"/>
        <v>0.33333333333333331</v>
      </c>
      <c r="H11" s="175">
        <f t="shared" si="0"/>
        <v>0.3041666666666667</v>
      </c>
      <c r="I11" s="178">
        <f t="shared" si="0"/>
        <v>0.31666666666666665</v>
      </c>
      <c r="J11" s="175">
        <f t="shared" si="0"/>
        <v>0.33333333333333331</v>
      </c>
      <c r="K11" s="178">
        <f t="shared" si="0"/>
        <v>0.28333333333333333</v>
      </c>
      <c r="L11" s="175">
        <f t="shared" si="0"/>
        <v>0.30833333333333335</v>
      </c>
      <c r="M11" s="178">
        <f t="shared" si="0"/>
        <v>0.29583333333333334</v>
      </c>
      <c r="N11" s="175">
        <f t="shared" ref="N11:R11" si="1">N10*1.2+"1:00"</f>
        <v>0.3125</v>
      </c>
      <c r="O11" s="178">
        <f t="shared" si="1"/>
        <v>0.29166666666666669</v>
      </c>
      <c r="P11" s="175">
        <f t="shared" si="1"/>
        <v>0.32083333333333336</v>
      </c>
      <c r="Q11" s="178">
        <f t="shared" si="1"/>
        <v>0.31666666666666665</v>
      </c>
      <c r="R11" s="109">
        <f t="shared" si="1"/>
        <v>0.21666666666666667</v>
      </c>
      <c r="S11" s="219"/>
    </row>
    <row r="12" spans="1:22" s="110" customFormat="1" ht="13.2" x14ac:dyDescent="0.25">
      <c r="A12" s="214" t="s">
        <v>0</v>
      </c>
      <c r="B12" s="178"/>
      <c r="C12" s="178"/>
      <c r="D12" s="175"/>
      <c r="E12" s="178"/>
      <c r="F12" s="175"/>
      <c r="G12" s="178"/>
      <c r="H12" s="175">
        <v>1.3888888888888888E-2</v>
      </c>
      <c r="I12" s="178"/>
      <c r="J12" s="175"/>
      <c r="K12" s="178"/>
      <c r="L12" s="175"/>
      <c r="M12" s="178"/>
      <c r="N12" s="175"/>
      <c r="O12" s="178"/>
      <c r="P12" s="175"/>
      <c r="Q12" s="178"/>
      <c r="R12" s="109"/>
      <c r="S12" s="219"/>
    </row>
    <row r="13" spans="1:22" s="112" customFormat="1" ht="17.399999999999999" customHeight="1" x14ac:dyDescent="0.3">
      <c r="A13" s="215" t="s">
        <v>106</v>
      </c>
      <c r="B13" s="111">
        <f t="shared" ref="B13:G13" si="2">B9+B11+B12</f>
        <v>0.6958333333333333</v>
      </c>
      <c r="C13" s="111">
        <f t="shared" si="2"/>
        <v>0.70333333333333337</v>
      </c>
      <c r="D13" s="193">
        <f t="shared" si="2"/>
        <v>0.69166666666666665</v>
      </c>
      <c r="E13" s="111">
        <f t="shared" si="2"/>
        <v>0.65416666666666667</v>
      </c>
      <c r="F13" s="193">
        <f t="shared" si="2"/>
        <v>0.63749999999999996</v>
      </c>
      <c r="G13" s="111">
        <f t="shared" si="2"/>
        <v>0.70833333333333326</v>
      </c>
      <c r="H13" s="193">
        <f>H9+H11+H12</f>
        <v>0.69305555555555554</v>
      </c>
      <c r="I13" s="111">
        <f t="shared" ref="I13:R13" si="3">I9+I11+I12</f>
        <v>0.69166666666666665</v>
      </c>
      <c r="J13" s="193">
        <f t="shared" si="3"/>
        <v>0.70833333333333326</v>
      </c>
      <c r="K13" s="111">
        <f t="shared" si="3"/>
        <v>0.6166666666666667</v>
      </c>
      <c r="L13" s="193">
        <f t="shared" si="3"/>
        <v>0.62083333333333335</v>
      </c>
      <c r="M13" s="111">
        <f t="shared" si="3"/>
        <v>0.62916666666666665</v>
      </c>
      <c r="N13" s="193">
        <f t="shared" si="3"/>
        <v>0.64583333333333304</v>
      </c>
      <c r="O13" s="111">
        <f t="shared" si="3"/>
        <v>0.62499999999999967</v>
      </c>
      <c r="P13" s="193">
        <f t="shared" si="3"/>
        <v>0.65416666666666634</v>
      </c>
      <c r="Q13" s="111">
        <f t="shared" si="3"/>
        <v>0.64999999999999969</v>
      </c>
      <c r="R13" s="111">
        <f t="shared" si="3"/>
        <v>0.5499999999999996</v>
      </c>
      <c r="S13" s="220"/>
    </row>
    <row r="14" spans="1:22" s="19" customFormat="1" ht="51.6" customHeight="1" x14ac:dyDescent="0.3">
      <c r="A14" s="140"/>
      <c r="B14" s="180"/>
      <c r="C14" s="258" t="s">
        <v>169</v>
      </c>
      <c r="D14" s="141"/>
      <c r="E14" s="256" t="s">
        <v>135</v>
      </c>
      <c r="F14" s="257" t="s">
        <v>31</v>
      </c>
      <c r="G14" s="258"/>
      <c r="H14" s="257" t="s">
        <v>35</v>
      </c>
      <c r="I14" s="258"/>
      <c r="J14" s="259"/>
      <c r="K14" s="256" t="s">
        <v>136</v>
      </c>
      <c r="L14" s="257" t="s">
        <v>31</v>
      </c>
      <c r="M14" s="258"/>
      <c r="N14" s="259" t="s">
        <v>138</v>
      </c>
      <c r="O14" s="180"/>
      <c r="P14" s="141"/>
      <c r="Q14" s="230"/>
      <c r="R14" s="226"/>
      <c r="S14" s="222"/>
    </row>
    <row r="15" spans="1:22" s="115" customFormat="1" ht="29.55" customHeight="1" x14ac:dyDescent="0.3">
      <c r="A15" s="130" t="s">
        <v>19</v>
      </c>
      <c r="B15" s="181" t="s">
        <v>163</v>
      </c>
      <c r="C15" s="181" t="s">
        <v>142</v>
      </c>
      <c r="D15" s="146" t="s">
        <v>155</v>
      </c>
      <c r="E15" s="181" t="s">
        <v>168</v>
      </c>
      <c r="F15" s="146" t="s">
        <v>146</v>
      </c>
      <c r="G15" s="181" t="s">
        <v>156</v>
      </c>
      <c r="H15" s="146" t="s">
        <v>150</v>
      </c>
      <c r="I15" s="181" t="s">
        <v>158</v>
      </c>
      <c r="J15" s="146" t="s">
        <v>145</v>
      </c>
      <c r="K15" s="181"/>
      <c r="L15" s="146" t="s">
        <v>147</v>
      </c>
      <c r="M15" s="181" t="s">
        <v>145</v>
      </c>
      <c r="N15" s="146" t="s">
        <v>148</v>
      </c>
      <c r="O15" s="181" t="s">
        <v>148</v>
      </c>
      <c r="P15" s="146" t="s">
        <v>145</v>
      </c>
      <c r="Q15" s="181" t="s">
        <v>148</v>
      </c>
      <c r="R15" s="227"/>
      <c r="S15" s="221"/>
      <c r="T15" s="131"/>
      <c r="U15" s="131"/>
      <c r="V15" s="131"/>
    </row>
    <row r="16" spans="1:22" s="29" customFormat="1" ht="37.5" customHeight="1" x14ac:dyDescent="0.3">
      <c r="A16" s="80" t="s">
        <v>18</v>
      </c>
      <c r="B16" s="251" t="s">
        <v>161</v>
      </c>
      <c r="C16" s="207" t="s">
        <v>66</v>
      </c>
      <c r="D16" s="167" t="s">
        <v>127</v>
      </c>
      <c r="E16" s="205"/>
      <c r="F16" s="78" t="s">
        <v>80</v>
      </c>
      <c r="G16" s="202" t="s">
        <v>131</v>
      </c>
      <c r="H16" s="79" t="s">
        <v>149</v>
      </c>
      <c r="I16" s="232" t="s">
        <v>157</v>
      </c>
      <c r="J16" s="79" t="s">
        <v>81</v>
      </c>
      <c r="K16" s="194"/>
      <c r="L16" s="79" t="s">
        <v>91</v>
      </c>
      <c r="M16" s="200" t="s">
        <v>94</v>
      </c>
      <c r="N16" s="248" t="s">
        <v>159</v>
      </c>
      <c r="O16" s="200" t="s">
        <v>97</v>
      </c>
      <c r="P16" s="79" t="s">
        <v>100</v>
      </c>
      <c r="Q16" s="200" t="s">
        <v>103</v>
      </c>
      <c r="R16" s="76"/>
      <c r="S16" s="76"/>
      <c r="T16" s="77"/>
      <c r="U16" s="77"/>
      <c r="V16" s="77"/>
    </row>
    <row r="17" spans="1:23" s="29" customFormat="1" ht="37.5" customHeight="1" x14ac:dyDescent="0.3">
      <c r="A17" s="80"/>
      <c r="B17" s="252" t="s">
        <v>171</v>
      </c>
      <c r="C17" s="253"/>
      <c r="D17" s="254"/>
      <c r="E17" s="252" t="s">
        <v>172</v>
      </c>
      <c r="F17" s="255"/>
      <c r="G17" s="252" t="s">
        <v>173</v>
      </c>
      <c r="H17" s="79"/>
      <c r="I17" s="231"/>
      <c r="J17" s="79"/>
      <c r="K17" s="194"/>
      <c r="L17" s="79"/>
      <c r="M17" s="200"/>
      <c r="N17" s="79"/>
      <c r="O17" s="200"/>
      <c r="P17" s="79"/>
      <c r="Q17" s="200"/>
      <c r="R17" s="76"/>
      <c r="S17" s="76"/>
      <c r="T17" s="77"/>
      <c r="U17" s="77"/>
      <c r="V17" s="77"/>
    </row>
    <row r="18" spans="1:23" s="98" customFormat="1" ht="58.95" customHeight="1" x14ac:dyDescent="0.3">
      <c r="A18" s="129" t="s">
        <v>109</v>
      </c>
      <c r="B18" s="182" t="s">
        <v>162</v>
      </c>
      <c r="C18" s="182" t="s">
        <v>70</v>
      </c>
      <c r="D18" s="143" t="s">
        <v>128</v>
      </c>
      <c r="E18" s="195" t="s">
        <v>166</v>
      </c>
      <c r="F18" s="142" t="s">
        <v>130</v>
      </c>
      <c r="G18" s="182" t="s">
        <v>132</v>
      </c>
      <c r="H18" s="182" t="s">
        <v>151</v>
      </c>
      <c r="I18" s="182" t="s">
        <v>139</v>
      </c>
      <c r="J18" s="142" t="s">
        <v>82</v>
      </c>
      <c r="K18" s="195" t="s">
        <v>167</v>
      </c>
      <c r="L18" s="144" t="s">
        <v>92</v>
      </c>
      <c r="M18" s="182" t="s">
        <v>95</v>
      </c>
      <c r="N18" s="182" t="s">
        <v>160</v>
      </c>
      <c r="O18" s="182" t="s">
        <v>99</v>
      </c>
      <c r="P18" s="143" t="s">
        <v>101</v>
      </c>
      <c r="Q18" s="182" t="s">
        <v>104</v>
      </c>
    </row>
    <row r="19" spans="1:23" s="38" customFormat="1" ht="47.4" customHeight="1" x14ac:dyDescent="0.25">
      <c r="A19" s="123"/>
      <c r="B19" s="273" t="s">
        <v>170</v>
      </c>
      <c r="C19" s="196"/>
      <c r="D19" s="124"/>
      <c r="E19" s="196"/>
      <c r="F19" s="247" t="s">
        <v>154</v>
      </c>
      <c r="G19" s="203" t="s">
        <v>134</v>
      </c>
      <c r="H19" s="246"/>
      <c r="I19" s="234"/>
      <c r="J19" s="124"/>
      <c r="K19" s="196"/>
      <c r="L19" s="125"/>
      <c r="M19" s="201"/>
      <c r="N19" s="249"/>
      <c r="O19" s="201"/>
      <c r="P19" s="125"/>
      <c r="Q19" s="201"/>
      <c r="R19" s="223"/>
      <c r="S19" s="265" t="s">
        <v>110</v>
      </c>
      <c r="T19" s="267" t="s">
        <v>111</v>
      </c>
      <c r="U19" s="267" t="s">
        <v>113</v>
      </c>
      <c r="V19" s="267" t="s">
        <v>112</v>
      </c>
      <c r="W19" s="271" t="s">
        <v>107</v>
      </c>
    </row>
    <row r="20" spans="1:23" s="120" customFormat="1" ht="13.2" x14ac:dyDescent="0.3">
      <c r="A20" s="126" t="s">
        <v>14</v>
      </c>
      <c r="B20" s="183">
        <v>46209</v>
      </c>
      <c r="C20" s="208">
        <v>46211</v>
      </c>
      <c r="D20" s="127">
        <v>0</v>
      </c>
      <c r="E20" s="183"/>
      <c r="F20" s="127">
        <v>46214</v>
      </c>
      <c r="G20" s="183"/>
      <c r="H20" s="127">
        <v>46214</v>
      </c>
      <c r="I20" s="235">
        <v>46219</v>
      </c>
      <c r="J20" s="127">
        <v>46220</v>
      </c>
      <c r="K20" s="183"/>
      <c r="L20" s="127">
        <v>46209</v>
      </c>
      <c r="M20" s="183">
        <v>46221</v>
      </c>
      <c r="N20" s="250">
        <v>46218</v>
      </c>
      <c r="O20" s="183">
        <v>46225</v>
      </c>
      <c r="P20" s="127">
        <v>46226</v>
      </c>
      <c r="Q20" s="183">
        <v>46227</v>
      </c>
      <c r="R20" s="223"/>
      <c r="S20" s="265"/>
      <c r="T20" s="267"/>
      <c r="U20" s="267"/>
      <c r="V20" s="267"/>
      <c r="W20" s="271"/>
    </row>
    <row r="21" spans="1:23" s="115" customFormat="1" ht="21" customHeight="1" x14ac:dyDescent="0.3">
      <c r="A21" s="168" t="s">
        <v>15</v>
      </c>
      <c r="B21" s="262" t="s">
        <v>87</v>
      </c>
      <c r="C21" s="209" t="s">
        <v>67</v>
      </c>
      <c r="D21" s="263" t="s">
        <v>87</v>
      </c>
      <c r="E21" s="206"/>
      <c r="F21" s="263" t="s">
        <v>87</v>
      </c>
      <c r="G21" s="184" t="s">
        <v>133</v>
      </c>
      <c r="H21" s="128" t="s">
        <v>67</v>
      </c>
      <c r="I21" s="233" t="s">
        <v>67</v>
      </c>
      <c r="J21" s="170" t="s">
        <v>67</v>
      </c>
      <c r="K21" s="184"/>
      <c r="L21" s="170" t="s">
        <v>67</v>
      </c>
      <c r="M21" s="184" t="s">
        <v>67</v>
      </c>
      <c r="N21" s="264" t="s">
        <v>87</v>
      </c>
      <c r="O21" s="184" t="s">
        <v>67</v>
      </c>
      <c r="P21" s="170" t="s">
        <v>67</v>
      </c>
      <c r="Q21" s="184" t="s">
        <v>67</v>
      </c>
      <c r="R21" s="224"/>
      <c r="S21" s="265"/>
      <c r="T21" s="267"/>
      <c r="U21" s="267"/>
      <c r="V21" s="267"/>
      <c r="W21" s="271"/>
    </row>
    <row r="22" spans="1:23" s="115" customFormat="1" ht="22.8" x14ac:dyDescent="0.3">
      <c r="A22" s="168" t="s">
        <v>17</v>
      </c>
      <c r="B22" s="206" t="s">
        <v>85</v>
      </c>
      <c r="C22" s="209" t="s">
        <v>86</v>
      </c>
      <c r="D22" s="169" t="s">
        <v>129</v>
      </c>
      <c r="E22" s="206"/>
      <c r="F22" s="170" t="s">
        <v>85</v>
      </c>
      <c r="G22" s="184" t="s">
        <v>133</v>
      </c>
      <c r="H22" s="171" t="s">
        <v>84</v>
      </c>
      <c r="I22" s="233"/>
      <c r="J22" s="170" t="s">
        <v>83</v>
      </c>
      <c r="K22" s="184"/>
      <c r="L22" s="170" t="s">
        <v>93</v>
      </c>
      <c r="M22" s="184" t="s">
        <v>96</v>
      </c>
      <c r="N22" s="170"/>
      <c r="O22" s="184" t="s">
        <v>98</v>
      </c>
      <c r="P22" s="170" t="s">
        <v>102</v>
      </c>
      <c r="Q22" s="184" t="s">
        <v>102</v>
      </c>
      <c r="R22" s="224"/>
      <c r="S22" s="265"/>
      <c r="T22" s="267"/>
      <c r="U22" s="267"/>
      <c r="V22" s="267"/>
      <c r="W22" s="271"/>
    </row>
    <row r="23" spans="1:23" s="115" customFormat="1" ht="30.45" customHeight="1" x14ac:dyDescent="0.3">
      <c r="A23" s="94" t="s">
        <v>13</v>
      </c>
      <c r="B23" s="216">
        <v>178</v>
      </c>
      <c r="C23" s="185">
        <v>170</v>
      </c>
      <c r="D23" s="113">
        <v>193</v>
      </c>
      <c r="E23" s="204">
        <v>601</v>
      </c>
      <c r="F23" s="114">
        <v>182</v>
      </c>
      <c r="G23" s="204">
        <v>170</v>
      </c>
      <c r="H23" s="114">
        <v>115</v>
      </c>
      <c r="I23" s="185">
        <v>155</v>
      </c>
      <c r="J23" s="113">
        <v>105</v>
      </c>
      <c r="K23" s="185"/>
      <c r="L23" s="114">
        <v>65</v>
      </c>
      <c r="M23" s="185">
        <v>120</v>
      </c>
      <c r="N23" s="114">
        <v>60</v>
      </c>
      <c r="O23" s="185">
        <v>130</v>
      </c>
      <c r="P23" s="114">
        <v>84</v>
      </c>
      <c r="Q23" s="185">
        <v>156</v>
      </c>
      <c r="R23" s="225"/>
      <c r="S23" s="266"/>
      <c r="T23" s="268"/>
      <c r="U23" s="268"/>
      <c r="V23" s="268"/>
      <c r="W23" s="272"/>
    </row>
    <row r="24" spans="1:23" s="120" customFormat="1" ht="13.2" x14ac:dyDescent="0.3">
      <c r="A24" s="116" t="s">
        <v>45</v>
      </c>
      <c r="B24" s="186">
        <f>B$23/3</f>
        <v>59.333333333333336</v>
      </c>
      <c r="C24" s="186">
        <f>C$23/3</f>
        <v>56.666666666666664</v>
      </c>
      <c r="D24" s="117">
        <f>D$23/3</f>
        <v>64.333333333333329</v>
      </c>
      <c r="E24" s="186">
        <f t="shared" ref="E24:G24" si="4">E$23/4</f>
        <v>150.25</v>
      </c>
      <c r="F24" s="117">
        <f>F$23/3</f>
        <v>60.666666666666664</v>
      </c>
      <c r="G24" s="186">
        <f t="shared" si="4"/>
        <v>42.5</v>
      </c>
      <c r="H24" s="117">
        <f>H$23/3</f>
        <v>38.333333333333336</v>
      </c>
      <c r="I24" s="186">
        <f>I$23/3</f>
        <v>51.666666666666664</v>
      </c>
      <c r="J24" s="117">
        <f>J$23/3</f>
        <v>35</v>
      </c>
      <c r="K24" s="186">
        <v>197</v>
      </c>
      <c r="L24" s="117">
        <f t="shared" ref="L24:Q24" si="5">L$23/3</f>
        <v>21.666666666666668</v>
      </c>
      <c r="M24" s="186">
        <f t="shared" si="5"/>
        <v>40</v>
      </c>
      <c r="N24" s="117">
        <f t="shared" si="5"/>
        <v>20</v>
      </c>
      <c r="O24" s="186">
        <f t="shared" si="5"/>
        <v>43.333333333333336</v>
      </c>
      <c r="P24" s="117">
        <f t="shared" si="5"/>
        <v>28</v>
      </c>
      <c r="Q24" s="186">
        <f t="shared" si="5"/>
        <v>52</v>
      </c>
      <c r="R24" s="118" t="str">
        <f>A24</f>
        <v>Sepp</v>
      </c>
      <c r="S24" s="118">
        <v>400</v>
      </c>
      <c r="T24" s="119">
        <f>($S$7+$S$8)/100*$D29*1.8</f>
        <v>679.53599999999994</v>
      </c>
      <c r="U24" s="121">
        <f>SUM(B24:Q24)</f>
        <v>960.75</v>
      </c>
      <c r="V24" s="119">
        <v>5</v>
      </c>
      <c r="W24" s="151">
        <f>SUM(S24:V24)</f>
        <v>2045.2860000000001</v>
      </c>
    </row>
    <row r="25" spans="1:23" s="120" customFormat="1" ht="13.2" x14ac:dyDescent="0.3">
      <c r="A25" s="116" t="s">
        <v>46</v>
      </c>
      <c r="B25" s="186">
        <f>B$23/3</f>
        <v>59.333333333333336</v>
      </c>
      <c r="C25" s="186">
        <f t="shared" ref="C25:D27" si="6">C$23/3</f>
        <v>56.666666666666664</v>
      </c>
      <c r="D25" s="117">
        <f t="shared" si="6"/>
        <v>64.333333333333329</v>
      </c>
      <c r="E25" s="186">
        <f t="shared" ref="E25:G27" si="7">E$23/4</f>
        <v>150.25</v>
      </c>
      <c r="F25" s="117">
        <f t="shared" ref="F25:F27" si="8">F$23/3</f>
        <v>60.666666666666664</v>
      </c>
      <c r="G25" s="186">
        <f t="shared" si="7"/>
        <v>42.5</v>
      </c>
      <c r="H25" s="117">
        <f t="shared" ref="H25:J27" si="9">H$23/3</f>
        <v>38.333333333333336</v>
      </c>
      <c r="I25" s="186">
        <f t="shared" si="9"/>
        <v>51.666666666666664</v>
      </c>
      <c r="J25" s="117">
        <f t="shared" si="9"/>
        <v>35</v>
      </c>
      <c r="K25" s="186">
        <v>117</v>
      </c>
      <c r="L25" s="117">
        <f t="shared" ref="L25:Q27" si="10">L$23/3</f>
        <v>21.666666666666668</v>
      </c>
      <c r="M25" s="186">
        <f t="shared" si="10"/>
        <v>40</v>
      </c>
      <c r="N25" s="117">
        <f t="shared" si="10"/>
        <v>20</v>
      </c>
      <c r="O25" s="186">
        <f t="shared" si="10"/>
        <v>43.333333333333336</v>
      </c>
      <c r="P25" s="117">
        <f t="shared" si="10"/>
        <v>28</v>
      </c>
      <c r="Q25" s="186">
        <f t="shared" si="10"/>
        <v>52</v>
      </c>
      <c r="R25" s="118" t="str">
        <f>A25</f>
        <v>Michi</v>
      </c>
      <c r="S25" s="118">
        <v>400</v>
      </c>
      <c r="T25" s="121">
        <f>($S$7+$S$8)/100*$D30*1.8</f>
        <v>424.71</v>
      </c>
      <c r="U25" s="121">
        <f t="shared" ref="U25:U27" si="11">SUM(B25:Q25)</f>
        <v>880.75</v>
      </c>
      <c r="V25" s="121">
        <v>5</v>
      </c>
      <c r="W25" s="151">
        <f>SUM(S25:V25)</f>
        <v>1710.46</v>
      </c>
    </row>
    <row r="26" spans="1:23" s="120" customFormat="1" ht="13.2" x14ac:dyDescent="0.3">
      <c r="A26" s="116" t="s">
        <v>47</v>
      </c>
      <c r="B26" s="186">
        <v>0</v>
      </c>
      <c r="C26" s="186"/>
      <c r="D26" s="117"/>
      <c r="E26" s="186">
        <f>E$23/4-45</f>
        <v>105.25</v>
      </c>
      <c r="F26" s="117"/>
      <c r="G26" s="186">
        <f t="shared" si="7"/>
        <v>42.5</v>
      </c>
      <c r="H26" s="117"/>
      <c r="I26" s="186"/>
      <c r="J26" s="117"/>
      <c r="K26" s="186">
        <f>117-87</f>
        <v>30</v>
      </c>
      <c r="L26" s="117"/>
      <c r="M26" s="186"/>
      <c r="N26" s="117"/>
      <c r="O26" s="186"/>
      <c r="P26" s="117"/>
      <c r="Q26" s="186"/>
      <c r="R26" s="118" t="str">
        <f>A26</f>
        <v>Karli</v>
      </c>
      <c r="S26" s="118"/>
      <c r="T26" s="121"/>
      <c r="U26" s="121">
        <f t="shared" si="11"/>
        <v>177.75</v>
      </c>
      <c r="V26" s="121"/>
      <c r="W26" s="260">
        <f>SUM(S26:V26)</f>
        <v>177.75</v>
      </c>
    </row>
    <row r="27" spans="1:23" s="120" customFormat="1" ht="13.2" x14ac:dyDescent="0.3">
      <c r="A27" s="136" t="s">
        <v>48</v>
      </c>
      <c r="B27" s="187">
        <f>B$23/3</f>
        <v>59.333333333333336</v>
      </c>
      <c r="C27" s="187">
        <f t="shared" si="6"/>
        <v>56.666666666666664</v>
      </c>
      <c r="D27" s="137">
        <f t="shared" si="6"/>
        <v>64.333333333333329</v>
      </c>
      <c r="E27" s="187">
        <f t="shared" si="7"/>
        <v>150.25</v>
      </c>
      <c r="F27" s="245">
        <f t="shared" si="8"/>
        <v>60.666666666666664</v>
      </c>
      <c r="G27" s="187">
        <f t="shared" si="7"/>
        <v>42.5</v>
      </c>
      <c r="H27" s="236">
        <f t="shared" si="9"/>
        <v>38.333333333333336</v>
      </c>
      <c r="I27" s="187">
        <f t="shared" si="9"/>
        <v>51.666666666666664</v>
      </c>
      <c r="J27" s="137">
        <f t="shared" si="9"/>
        <v>35</v>
      </c>
      <c r="K27" s="187">
        <v>117</v>
      </c>
      <c r="L27" s="137">
        <f t="shared" si="10"/>
        <v>21.666666666666668</v>
      </c>
      <c r="M27" s="187">
        <f t="shared" si="10"/>
        <v>40</v>
      </c>
      <c r="N27" s="137">
        <f t="shared" si="10"/>
        <v>20</v>
      </c>
      <c r="O27" s="187">
        <f t="shared" si="10"/>
        <v>43.333333333333336</v>
      </c>
      <c r="P27" s="236">
        <f t="shared" si="10"/>
        <v>28</v>
      </c>
      <c r="Q27" s="187">
        <f t="shared" si="10"/>
        <v>52</v>
      </c>
      <c r="R27" s="138" t="str">
        <f>A27</f>
        <v>Wolfgang</v>
      </c>
      <c r="S27" s="138">
        <v>400</v>
      </c>
      <c r="T27" s="139">
        <f>($S$7+$S$8)/100*$D32*1.8</f>
        <v>424.71</v>
      </c>
      <c r="U27" s="139">
        <f t="shared" si="11"/>
        <v>880.75</v>
      </c>
      <c r="V27" s="139">
        <v>0</v>
      </c>
      <c r="W27" s="261">
        <f>SUM(S27:V27)</f>
        <v>1705.46</v>
      </c>
    </row>
    <row r="28" spans="1:23" s="115" customFormat="1" ht="28.05" customHeight="1" x14ac:dyDescent="0.3">
      <c r="A28" s="95" t="s">
        <v>50</v>
      </c>
      <c r="B28" s="81" t="s">
        <v>55</v>
      </c>
      <c r="C28" s="81" t="s">
        <v>49</v>
      </c>
      <c r="D28" s="82" t="s">
        <v>105</v>
      </c>
      <c r="E28" s="83" t="s">
        <v>52</v>
      </c>
      <c r="F28" s="81"/>
      <c r="G28" s="83"/>
      <c r="H28" s="83" t="s">
        <v>62</v>
      </c>
      <c r="I28" s="81"/>
      <c r="J28" s="122"/>
      <c r="K28" s="122"/>
      <c r="L28" s="135"/>
      <c r="M28" s="135"/>
      <c r="N28" s="135"/>
      <c r="O28" s="135"/>
      <c r="P28" s="135"/>
      <c r="Q28" s="135"/>
      <c r="R28" s="135"/>
    </row>
    <row r="29" spans="1:23" s="38" customFormat="1" ht="16.2" customHeight="1" x14ac:dyDescent="0.25">
      <c r="A29" s="84" t="s">
        <v>45</v>
      </c>
      <c r="B29" s="85" t="s">
        <v>54</v>
      </c>
      <c r="C29" s="85" t="s">
        <v>117</v>
      </c>
      <c r="D29" s="86">
        <v>8</v>
      </c>
      <c r="E29" s="87" t="s">
        <v>51</v>
      </c>
      <c r="F29" s="85"/>
      <c r="G29" s="96"/>
      <c r="H29" s="97" t="s">
        <v>63</v>
      </c>
      <c r="I29" s="85"/>
      <c r="J29" s="85"/>
      <c r="K29" s="133"/>
      <c r="L29" s="134"/>
      <c r="M29" s="134"/>
      <c r="N29" s="134"/>
      <c r="O29" s="134"/>
      <c r="P29" s="134"/>
      <c r="Q29" s="134"/>
      <c r="R29" s="134"/>
    </row>
    <row r="30" spans="1:23" s="38" customFormat="1" ht="16.2" customHeight="1" x14ac:dyDescent="0.25">
      <c r="A30" s="84" t="s">
        <v>46</v>
      </c>
      <c r="B30" s="88" t="s">
        <v>54</v>
      </c>
      <c r="C30" s="86" t="s">
        <v>60</v>
      </c>
      <c r="D30" s="86">
        <v>5</v>
      </c>
      <c r="E30" s="87" t="s">
        <v>165</v>
      </c>
      <c r="F30" s="85"/>
      <c r="G30" s="100"/>
      <c r="H30" s="100" t="s">
        <v>61</v>
      </c>
      <c r="I30" s="102"/>
      <c r="J30" s="100"/>
      <c r="K30" s="132"/>
      <c r="L30" s="134"/>
      <c r="M30" s="134"/>
      <c r="N30" s="134"/>
      <c r="O30" s="134"/>
      <c r="P30" s="134"/>
      <c r="Q30" s="134"/>
      <c r="R30" s="134"/>
    </row>
    <row r="31" spans="1:23" s="244" customFormat="1" ht="16.2" customHeight="1" x14ac:dyDescent="0.25">
      <c r="A31" s="237" t="s">
        <v>47</v>
      </c>
      <c r="B31" s="238" t="s">
        <v>54</v>
      </c>
      <c r="C31" s="239" t="s">
        <v>58</v>
      </c>
      <c r="D31" s="238">
        <v>5</v>
      </c>
      <c r="E31" s="237" t="s">
        <v>53</v>
      </c>
      <c r="F31" s="238"/>
      <c r="G31" s="240"/>
      <c r="H31" s="240" t="s">
        <v>57</v>
      </c>
      <c r="I31" s="241"/>
      <c r="J31" s="242"/>
      <c r="K31" s="243"/>
      <c r="L31" s="243"/>
      <c r="M31" s="243"/>
      <c r="N31" s="243"/>
      <c r="O31" s="243"/>
      <c r="P31" s="243"/>
      <c r="Q31" s="243"/>
      <c r="R31" s="243"/>
    </row>
    <row r="32" spans="1:23" s="38" customFormat="1" ht="16.2" customHeight="1" x14ac:dyDescent="0.25">
      <c r="A32" s="84" t="s">
        <v>48</v>
      </c>
      <c r="B32" s="89" t="s">
        <v>54</v>
      </c>
      <c r="C32" s="85" t="s">
        <v>59</v>
      </c>
      <c r="D32" s="89">
        <v>5</v>
      </c>
      <c r="E32" s="84" t="s">
        <v>64</v>
      </c>
      <c r="F32" s="89"/>
      <c r="G32" s="101"/>
      <c r="H32" s="101" t="s">
        <v>56</v>
      </c>
      <c r="I32" s="99"/>
      <c r="J32" s="100"/>
      <c r="K32" s="134"/>
      <c r="L32" s="134"/>
      <c r="M32" s="134"/>
      <c r="N32" s="134"/>
      <c r="O32" s="134"/>
      <c r="P32" s="134"/>
      <c r="Q32" s="134"/>
      <c r="R32" s="134"/>
    </row>
    <row r="33" spans="1:10" ht="15.6" x14ac:dyDescent="0.25">
      <c r="A33" s="42"/>
      <c r="B33" s="38"/>
      <c r="C33" s="38"/>
      <c r="D33" s="38"/>
      <c r="E33" s="43"/>
      <c r="F33" s="42"/>
      <c r="H33" s="21"/>
      <c r="I33" s="45"/>
      <c r="J33" s="44"/>
    </row>
    <row r="34" spans="1:10" x14ac:dyDescent="0.25">
      <c r="A34" s="42"/>
      <c r="B34" s="38"/>
      <c r="C34" s="38"/>
      <c r="D34" s="38"/>
      <c r="E34" s="43"/>
      <c r="F34" s="42"/>
      <c r="H34" s="21"/>
    </row>
    <row r="35" spans="1:10" x14ac:dyDescent="0.25">
      <c r="A35" s="42"/>
      <c r="B35" s="38"/>
      <c r="C35" s="38"/>
      <c r="D35" s="38"/>
      <c r="E35" s="43"/>
      <c r="F35" s="38"/>
    </row>
  </sheetData>
  <mergeCells count="6">
    <mergeCell ref="S19:S23"/>
    <mergeCell ref="T19:T23"/>
    <mergeCell ref="A4:A5"/>
    <mergeCell ref="W19:W23"/>
    <mergeCell ref="V19:V23"/>
    <mergeCell ref="U19:U23"/>
  </mergeCells>
  <phoneticPr fontId="2" type="noConversion"/>
  <hyperlinks>
    <hyperlink ref="B16" r:id="rId1" xr:uid="{136BC4B0-FDCB-469C-99E9-7240651457E1}"/>
    <hyperlink ref="C16" r:id="rId2" location="map_closed" xr:uid="{77D0B24D-53E3-4A11-BCD9-2520ED0000B1}"/>
    <hyperlink ref="D16" r:id="rId3" display="Casa Nynfa" xr:uid="{34411058-F25B-4E08-B397-B8476A730DEA}"/>
    <hyperlink ref="F16" r:id="rId4" location="map_closed" xr:uid="{0C77EE04-81BF-48E4-9E0A-3FFF70BD567E}"/>
    <hyperlink ref="G16" r:id="rId5" xr:uid="{6D03956E-11E3-4604-9FB1-9320EBECDCC2}"/>
    <hyperlink ref="H16" r:id="rId6" display="Casa Vacanze Le CIsterne" xr:uid="{8165E47E-E830-4278-90A9-67880ABB010A}"/>
    <hyperlink ref="I16" r:id="rId7" xr:uid="{48A156C2-AA17-4D8E-93EC-A2C87C12F95E}"/>
    <hyperlink ref="J16" r:id="rId8" location="map_closed" xr:uid="{C875064F-D885-4C35-8B29-D42BAC1BB9BD}"/>
    <hyperlink ref="L16" r:id="rId9" location="hotelTmpl" xr:uid="{4C3BA441-958F-4A85-8308-5F450D92AE28}"/>
    <hyperlink ref="M16" r:id="rId10" xr:uid="{2699368C-2080-48F3-A11B-D99608D8FDEE}"/>
    <hyperlink ref="N16" r:id="rId11" xr:uid="{3638D174-0279-4E14-9042-3BE0551CFEAB}"/>
    <hyperlink ref="O16" r:id="rId12" xr:uid="{DA1F485C-665A-45A9-AF9B-439D11FC19E1}"/>
    <hyperlink ref="P16" r:id="rId13" xr:uid="{63198FF5-71B1-4C39-A9B9-B48DAD8E0A75}"/>
    <hyperlink ref="Q16" r:id="rId14" location="map_closed" xr:uid="{94253FE6-72A3-4261-8281-3586428E5F3D}"/>
    <hyperlink ref="H30" r:id="rId15" location="map_closed" display="Albergo Benito" xr:uid="{D27A7A4B-A420-4DDF-A6B7-8749EA9FF49A}"/>
    <hyperlink ref="H31" r:id="rId16" location="map_closed" display="Casa Nynfa" xr:uid="{D179C397-14B7-4F9D-BD9C-708B73C61745}"/>
    <hyperlink ref="H32" r:id="rId17" location="map_closed" display="Cortili Himeresi" xr:uid="{980B854B-83A5-4ADF-B0F7-6722D5726AFF}"/>
    <hyperlink ref="H29" r:id="rId18" location="availability_target" display="Casetta a Cavarretta" xr:uid="{50EB9215-8B61-4FA3-8063-EDAEF12A666C}"/>
  </hyperlinks>
  <pageMargins left="0.25" right="0.25" top="0.75" bottom="0.75" header="0.3" footer="0.3"/>
  <pageSetup paperSize="9" scale="61" fitToWidth="0" orientation="landscape" horizontalDpi="4294967293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5552-B5C5-40CC-BDA2-A9632D4A478E}">
  <dimension ref="A1:R47"/>
  <sheetViews>
    <sheetView topLeftCell="E4" workbookViewId="0">
      <selection activeCell="G25" sqref="G25"/>
    </sheetView>
  </sheetViews>
  <sheetFormatPr baseColWidth="10" defaultRowHeight="14.4" x14ac:dyDescent="0.3"/>
  <cols>
    <col min="2" max="2" width="6" bestFit="1" customWidth="1"/>
    <col min="3" max="3" width="11.21875" bestFit="1" customWidth="1"/>
    <col min="4" max="4" width="11.77734375" bestFit="1" customWidth="1"/>
    <col min="5" max="5" width="21" customWidth="1"/>
    <col min="6" max="6" width="8.21875" style="2" customWidth="1"/>
    <col min="7" max="7" width="31.77734375" bestFit="1" customWidth="1"/>
    <col min="8" max="10" width="11.44140625" style="6"/>
    <col min="13" max="13" width="13.6640625" customWidth="1"/>
    <col min="14" max="14" width="9.33203125" customWidth="1"/>
    <col min="15" max="15" width="8" customWidth="1"/>
    <col min="16" max="16" width="9.77734375" customWidth="1"/>
  </cols>
  <sheetData>
    <row r="1" spans="1:18" s="30" customFormat="1" ht="34.799999999999997" customHeight="1" x14ac:dyDescent="0.3">
      <c r="C1" s="31"/>
      <c r="D1" s="32"/>
      <c r="E1" s="33"/>
      <c r="F1" s="34"/>
      <c r="H1" s="35" t="s">
        <v>1</v>
      </c>
      <c r="I1" s="35"/>
      <c r="J1" s="35" t="s">
        <v>2</v>
      </c>
      <c r="K1" s="30" t="s">
        <v>90</v>
      </c>
    </row>
    <row r="2" spans="1:18" s="30" customFormat="1" ht="34.799999999999997" customHeight="1" x14ac:dyDescent="0.3">
      <c r="C2" s="31"/>
      <c r="D2" s="32"/>
      <c r="E2" s="33"/>
      <c r="F2" s="34"/>
      <c r="H2" s="35"/>
      <c r="I2" s="35"/>
      <c r="J2" s="35"/>
    </row>
    <row r="3" spans="1:18" x14ac:dyDescent="0.3">
      <c r="A3" s="49">
        <v>45851</v>
      </c>
      <c r="B3" s="50" t="s">
        <v>0</v>
      </c>
      <c r="C3" s="50" t="s">
        <v>23</v>
      </c>
      <c r="D3" s="50" t="s">
        <v>24</v>
      </c>
      <c r="E3" s="162" t="s">
        <v>28</v>
      </c>
      <c r="F3" s="52">
        <v>71</v>
      </c>
      <c r="G3" s="50" t="s">
        <v>34</v>
      </c>
      <c r="H3" s="53">
        <v>0.45833333333333331</v>
      </c>
      <c r="I3" s="64" t="s">
        <v>29</v>
      </c>
      <c r="J3" s="53">
        <v>0.83333333333333337</v>
      </c>
      <c r="K3" s="73">
        <v>0.29166666666666669</v>
      </c>
      <c r="L3" s="50"/>
      <c r="M3" s="50" t="s">
        <v>74</v>
      </c>
      <c r="N3" s="50" t="s">
        <v>72</v>
      </c>
      <c r="O3" s="50"/>
      <c r="P3" s="50" t="s">
        <v>73</v>
      </c>
    </row>
    <row r="4" spans="1:18" x14ac:dyDescent="0.3">
      <c r="A4" s="49"/>
      <c r="B4" s="50"/>
      <c r="C4" s="50"/>
      <c r="D4" s="50"/>
      <c r="E4" s="51"/>
      <c r="F4" s="52">
        <v>135</v>
      </c>
      <c r="G4" s="50" t="s">
        <v>75</v>
      </c>
      <c r="H4" s="53"/>
      <c r="I4" s="54"/>
      <c r="J4" s="53"/>
      <c r="K4" s="50"/>
      <c r="L4" s="50"/>
      <c r="M4" s="50"/>
      <c r="N4" s="50" t="s">
        <v>76</v>
      </c>
      <c r="O4" s="50"/>
      <c r="P4" s="50" t="s">
        <v>77</v>
      </c>
    </row>
    <row r="5" spans="1:18" x14ac:dyDescent="0.3">
      <c r="A5" s="58">
        <v>45854</v>
      </c>
      <c r="B5" s="59" t="s">
        <v>0</v>
      </c>
      <c r="C5" s="59" t="s">
        <v>22</v>
      </c>
      <c r="D5" s="59" t="s">
        <v>38</v>
      </c>
      <c r="E5" s="60"/>
      <c r="F5" s="61">
        <v>20</v>
      </c>
      <c r="G5" s="59" t="s">
        <v>34</v>
      </c>
      <c r="H5" s="62">
        <v>1.3888888888888888E-2</v>
      </c>
      <c r="I5" s="63"/>
      <c r="J5" s="63" t="s">
        <v>33</v>
      </c>
      <c r="K5" s="59"/>
      <c r="L5" s="59"/>
      <c r="M5" s="59"/>
      <c r="N5" s="59"/>
      <c r="O5" s="59"/>
      <c r="P5" s="59"/>
    </row>
    <row r="6" spans="1:18" x14ac:dyDescent="0.3">
      <c r="A6" s="65">
        <v>45857</v>
      </c>
      <c r="B6" s="66"/>
      <c r="C6" s="66" t="s">
        <v>36</v>
      </c>
      <c r="D6" s="66" t="s">
        <v>37</v>
      </c>
      <c r="E6" s="67" t="s">
        <v>40</v>
      </c>
      <c r="F6" s="68">
        <v>117</v>
      </c>
      <c r="G6" s="66" t="s">
        <v>88</v>
      </c>
      <c r="H6" s="69">
        <v>0.3125</v>
      </c>
      <c r="I6" s="70" t="s">
        <v>39</v>
      </c>
      <c r="J6" s="69">
        <v>0.97916666666666663</v>
      </c>
      <c r="K6" s="71">
        <v>0.29166666666666669</v>
      </c>
    </row>
    <row r="7" spans="1:18" s="3" customFormat="1" x14ac:dyDescent="0.3">
      <c r="E7" s="40"/>
      <c r="F7" s="68">
        <v>196</v>
      </c>
      <c r="G7" s="66" t="s">
        <v>89</v>
      </c>
      <c r="H7" s="69">
        <v>0.3125</v>
      </c>
      <c r="I7" s="70" t="s">
        <v>39</v>
      </c>
      <c r="J7" s="69">
        <v>0.97916666666666663</v>
      </c>
      <c r="K7" s="72">
        <v>0.29166666666666669</v>
      </c>
    </row>
    <row r="8" spans="1:18" x14ac:dyDescent="0.3">
      <c r="E8" s="1"/>
      <c r="H8" s="7"/>
    </row>
    <row r="9" spans="1:18" s="3" customFormat="1" x14ac:dyDescent="0.3">
      <c r="E9" s="5"/>
      <c r="F9" s="4"/>
      <c r="H9" s="8"/>
      <c r="I9" s="10"/>
      <c r="J9" s="9"/>
      <c r="M9" s="154"/>
      <c r="N9" s="160"/>
      <c r="O9" s="145" t="s">
        <v>78</v>
      </c>
      <c r="P9" s="1" t="s">
        <v>122</v>
      </c>
      <c r="Q9" s="154"/>
      <c r="R9" s="154"/>
    </row>
    <row r="10" spans="1:18" x14ac:dyDescent="0.3">
      <c r="E10" s="1"/>
      <c r="H10" s="63" t="s">
        <v>48</v>
      </c>
      <c r="I10" s="164">
        <v>117</v>
      </c>
      <c r="J10" s="163" t="s">
        <v>126</v>
      </c>
      <c r="K10" s="158"/>
      <c r="M10" s="63"/>
      <c r="N10" s="63" t="s">
        <v>114</v>
      </c>
      <c r="O10" s="56">
        <v>187</v>
      </c>
      <c r="P10" s="163" t="s">
        <v>121</v>
      </c>
      <c r="Q10" s="158"/>
      <c r="R10" s="156"/>
    </row>
    <row r="11" spans="1:18" x14ac:dyDescent="0.3">
      <c r="E11" s="1"/>
      <c r="H11" s="63" t="s">
        <v>47</v>
      </c>
      <c r="I11" s="164">
        <v>117</v>
      </c>
      <c r="J11" s="163" t="s">
        <v>125</v>
      </c>
      <c r="K11" s="158" t="s">
        <v>144</v>
      </c>
      <c r="M11" s="63"/>
      <c r="N11" s="63" t="s">
        <v>115</v>
      </c>
      <c r="O11" s="56">
        <v>83</v>
      </c>
      <c r="P11" s="163" t="s">
        <v>120</v>
      </c>
      <c r="Q11" s="158"/>
      <c r="R11" s="156" t="s">
        <v>143</v>
      </c>
    </row>
    <row r="12" spans="1:18" x14ac:dyDescent="0.3">
      <c r="H12" s="63" t="s">
        <v>46</v>
      </c>
      <c r="I12" s="164">
        <v>117</v>
      </c>
      <c r="J12" s="163" t="s">
        <v>124</v>
      </c>
      <c r="K12" s="158"/>
      <c r="M12" s="63"/>
      <c r="N12" s="63" t="s">
        <v>115</v>
      </c>
      <c r="O12" s="56">
        <v>83</v>
      </c>
      <c r="P12" s="163" t="s">
        <v>119</v>
      </c>
      <c r="Q12" s="158"/>
      <c r="R12" s="156"/>
    </row>
    <row r="13" spans="1:18" x14ac:dyDescent="0.3">
      <c r="H13" s="63" t="s">
        <v>45</v>
      </c>
      <c r="I13" s="164">
        <v>197</v>
      </c>
      <c r="J13" s="163" t="s">
        <v>123</v>
      </c>
      <c r="K13" s="166"/>
      <c r="M13" s="63"/>
      <c r="N13" s="155" t="s">
        <v>116</v>
      </c>
      <c r="O13" s="153">
        <v>248</v>
      </c>
      <c r="P13" s="163" t="s">
        <v>118</v>
      </c>
      <c r="Q13" s="159"/>
      <c r="R13" s="156"/>
    </row>
    <row r="14" spans="1:18" x14ac:dyDescent="0.3">
      <c r="H14" s="156"/>
      <c r="I14" s="156"/>
      <c r="J14" s="156"/>
      <c r="K14" s="156"/>
      <c r="M14" s="59"/>
      <c r="N14" s="156"/>
      <c r="O14" s="153">
        <f t="shared" ref="O14" si="0">SUM(O10:O13)</f>
        <v>601</v>
      </c>
      <c r="P14" s="152"/>
      <c r="Q14" s="156"/>
      <c r="R14" s="156"/>
    </row>
    <row r="15" spans="1:18" x14ac:dyDescent="0.3">
      <c r="A15" s="41"/>
      <c r="H15" s="63"/>
      <c r="I15" s="157"/>
      <c r="J15" s="157"/>
      <c r="K15" s="157"/>
      <c r="M15" s="63"/>
      <c r="N15" s="54" t="s">
        <v>79</v>
      </c>
      <c r="O15" s="57">
        <f t="shared" ref="O15" si="1">O14/4</f>
        <v>150.25</v>
      </c>
      <c r="P15" s="55"/>
      <c r="Q15" s="157"/>
      <c r="R15" s="156"/>
    </row>
    <row r="16" spans="1:18" x14ac:dyDescent="0.3">
      <c r="A16" s="41"/>
      <c r="I16" s="165"/>
      <c r="J16" s="165"/>
    </row>
    <row r="17" spans="1:10" x14ac:dyDescent="0.3">
      <c r="A17" s="33"/>
      <c r="I17" s="48"/>
      <c r="J17" s="48"/>
    </row>
    <row r="18" spans="1:10" x14ac:dyDescent="0.3">
      <c r="A18" s="41"/>
    </row>
    <row r="21" spans="1:10" s="274" customFormat="1" x14ac:dyDescent="0.3">
      <c r="E21" s="274" t="s">
        <v>180</v>
      </c>
      <c r="F21" s="274" t="s">
        <v>182</v>
      </c>
      <c r="H21" s="6"/>
      <c r="I21" s="6"/>
      <c r="J21" s="6"/>
    </row>
    <row r="22" spans="1:10" s="274" customFormat="1" x14ac:dyDescent="0.3">
      <c r="E22" s="274" t="s">
        <v>175</v>
      </c>
      <c r="F22" s="274" t="s">
        <v>174</v>
      </c>
      <c r="H22" s="6"/>
      <c r="I22" s="6"/>
      <c r="J22" s="6"/>
    </row>
    <row r="23" spans="1:10" s="274" customFormat="1" x14ac:dyDescent="0.3">
      <c r="E23" s="274" t="s">
        <v>176</v>
      </c>
      <c r="F23" s="274" t="s">
        <v>177</v>
      </c>
      <c r="H23" s="6"/>
      <c r="I23" s="6"/>
      <c r="J23" s="6"/>
    </row>
    <row r="24" spans="1:10" s="274" customFormat="1" x14ac:dyDescent="0.3">
      <c r="E24" s="274" t="s">
        <v>178</v>
      </c>
      <c r="F24" s="274" t="s">
        <v>179</v>
      </c>
      <c r="H24" s="6"/>
      <c r="I24" s="6"/>
      <c r="J24" s="6"/>
    </row>
    <row r="25" spans="1:10" s="274" customFormat="1" x14ac:dyDescent="0.3">
      <c r="E25" s="274" t="s">
        <v>181</v>
      </c>
      <c r="F25" s="275" t="s">
        <v>182</v>
      </c>
      <c r="H25" s="6"/>
      <c r="I25" s="6"/>
      <c r="J25" s="6"/>
    </row>
    <row r="26" spans="1:10" s="274" customFormat="1" x14ac:dyDescent="0.3">
      <c r="E26" s="276"/>
      <c r="F26" s="275"/>
      <c r="H26" s="7"/>
      <c r="I26" s="6"/>
      <c r="J26" s="7"/>
    </row>
    <row r="27" spans="1:10" x14ac:dyDescent="0.3">
      <c r="E27" s="1"/>
      <c r="H27" s="7"/>
    </row>
    <row r="28" spans="1:10" x14ac:dyDescent="0.3">
      <c r="E28" s="1"/>
      <c r="H28" s="7"/>
    </row>
    <row r="29" spans="1:10" x14ac:dyDescent="0.3">
      <c r="E29" s="1"/>
      <c r="H29" s="7"/>
      <c r="J29" s="7"/>
    </row>
    <row r="30" spans="1:10" x14ac:dyDescent="0.3">
      <c r="E30" s="1"/>
      <c r="H30" s="7"/>
    </row>
    <row r="31" spans="1:10" x14ac:dyDescent="0.3">
      <c r="E31" s="1"/>
      <c r="H31" s="7"/>
    </row>
    <row r="32" spans="1:10" x14ac:dyDescent="0.3">
      <c r="A32" s="3"/>
      <c r="B32" s="3"/>
      <c r="C32" s="3"/>
      <c r="D32" s="3"/>
      <c r="E32" s="5"/>
      <c r="F32" s="4"/>
      <c r="G32" s="3"/>
      <c r="H32" s="8"/>
      <c r="I32" s="10"/>
      <c r="J32" s="9"/>
    </row>
    <row r="33" spans="1:10" x14ac:dyDescent="0.3">
      <c r="E33" s="1"/>
      <c r="H33" s="7"/>
      <c r="J33" s="7"/>
    </row>
    <row r="34" spans="1:10" x14ac:dyDescent="0.3">
      <c r="E34" s="1"/>
      <c r="H34" s="7"/>
      <c r="J34" s="7"/>
    </row>
    <row r="38" spans="1:10" x14ac:dyDescent="0.3">
      <c r="A38" s="25"/>
      <c r="B38" s="25"/>
      <c r="C38" s="25"/>
      <c r="D38" s="25"/>
      <c r="E38" s="25"/>
      <c r="F38" s="25"/>
      <c r="G38" s="25"/>
      <c r="H38" s="25"/>
      <c r="I38" s="25"/>
    </row>
    <row r="39" spans="1:10" x14ac:dyDescent="0.3">
      <c r="A39" s="25"/>
      <c r="B39" s="25"/>
      <c r="C39" s="25"/>
      <c r="D39" s="25"/>
      <c r="E39" s="25"/>
      <c r="F39" s="25"/>
      <c r="G39" s="25"/>
      <c r="H39" s="25"/>
      <c r="I39" s="25"/>
    </row>
    <row r="40" spans="1:10" x14ac:dyDescent="0.3">
      <c r="A40" s="25"/>
      <c r="B40" s="25"/>
      <c r="C40" s="25"/>
      <c r="D40" s="25"/>
      <c r="E40" s="25"/>
      <c r="F40" s="25"/>
      <c r="G40" s="25"/>
      <c r="H40" s="25"/>
      <c r="I40" s="25"/>
    </row>
    <row r="41" spans="1:10" x14ac:dyDescent="0.3">
      <c r="A41" s="25"/>
      <c r="B41" s="25"/>
      <c r="C41" s="25"/>
      <c r="D41" s="25"/>
      <c r="E41" s="25"/>
      <c r="F41" s="25"/>
      <c r="G41" s="25"/>
      <c r="H41" s="25"/>
      <c r="I41" s="25"/>
    </row>
    <row r="42" spans="1:10" x14ac:dyDescent="0.3">
      <c r="A42" s="24"/>
      <c r="B42" s="24"/>
      <c r="C42" s="24"/>
      <c r="D42" s="24"/>
      <c r="E42" s="24"/>
      <c r="F42" s="24"/>
      <c r="G42" s="24"/>
      <c r="H42" s="24"/>
      <c r="I42" s="24"/>
    </row>
    <row r="43" spans="1:10" x14ac:dyDescent="0.3">
      <c r="A43" s="26"/>
      <c r="B43" s="26"/>
      <c r="C43" s="26"/>
      <c r="D43" s="26"/>
      <c r="E43" s="26"/>
      <c r="F43" s="26"/>
      <c r="G43" s="26"/>
      <c r="H43" s="26"/>
      <c r="I43" s="26"/>
    </row>
    <row r="44" spans="1:10" x14ac:dyDescent="0.3">
      <c r="A44" s="25"/>
      <c r="B44" s="25"/>
      <c r="C44" s="25"/>
      <c r="D44" s="25"/>
      <c r="E44" s="25"/>
      <c r="F44" s="25"/>
      <c r="G44" s="25"/>
      <c r="H44" s="25"/>
      <c r="I44" s="25"/>
    </row>
    <row r="45" spans="1:10" x14ac:dyDescent="0.3">
      <c r="A45" s="27"/>
      <c r="B45" s="27"/>
      <c r="C45" s="27"/>
      <c r="D45" s="27"/>
      <c r="E45" s="27"/>
      <c r="F45" s="27"/>
      <c r="G45" s="27"/>
      <c r="H45" s="27"/>
      <c r="I45" s="27"/>
    </row>
    <row r="46" spans="1:10" x14ac:dyDescent="0.3">
      <c r="A46" s="25"/>
      <c r="B46" s="25"/>
      <c r="C46" s="25"/>
      <c r="D46" s="25"/>
      <c r="E46" s="25"/>
      <c r="F46" s="25"/>
      <c r="G46" s="25"/>
      <c r="H46" s="25"/>
      <c r="I46" s="25"/>
    </row>
    <row r="47" spans="1:10" x14ac:dyDescent="0.3">
      <c r="A47" s="27"/>
      <c r="B47" s="25"/>
      <c r="C47" s="25"/>
      <c r="D47" s="27"/>
      <c r="E47" s="25"/>
      <c r="F47" s="25"/>
      <c r="G47" s="25"/>
      <c r="H47" s="27"/>
      <c r="I47" s="27"/>
    </row>
  </sheetData>
  <phoneticPr fontId="2" type="noConversion"/>
  <hyperlinks>
    <hyperlink ref="E3" r:id="rId1" xr:uid="{4C914F1B-922C-4D6F-9580-2BC49F7F7CC8}"/>
    <hyperlink ref="E6" r:id="rId2" xr:uid="{318CD31E-471F-4D2A-B406-866CA50EEA68}"/>
    <hyperlink ref="P9" r:id="rId3" display="https://account.directferries.com/signin" xr:uid="{AB4F0BD5-92CE-4B43-AB85-BF0065CEB534}"/>
  </hyperlinks>
  <pageMargins left="0.7" right="0.7" top="0.78740157499999996" bottom="0.78740157499999996" header="0.3" footer="0.3"/>
  <pageSetup paperSize="9"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Planung</vt:lpstr>
      <vt:lpstr>Fähren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Lampl</dc:creator>
  <cp:lastModifiedBy>Wolfgang Lampl</cp:lastModifiedBy>
  <cp:lastPrinted>2026-07-09T12:46:13Z</cp:lastPrinted>
  <dcterms:created xsi:type="dcterms:W3CDTF">2024-03-22T11:22:35Z</dcterms:created>
  <dcterms:modified xsi:type="dcterms:W3CDTF">2026-07-09T14:39:56Z</dcterms:modified>
</cp:coreProperties>
</file>